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BC4913E-5947-42AE-934A-C0F7069F27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<sst xmlns="http://schemas.openxmlformats.org/spreadsheetml/2006/main" count="3085" uniqueCount="531">
  <si>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</si>
  <si>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</si>
  <si>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</si>
  <si>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</si>
  <si>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</si>
  <si>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</si>
  <si>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</si>
  <si>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</si>
  <si>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</si>
  <si>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</si>
  <si>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</si>
  <si>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</si>
  <si>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</si>
  <si>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</si>
  <si>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</si>
  <si>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</si>
  <si>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</si>
  <si>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</si>
  <si>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</si>
  <si>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</si>
  <si>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</si>
  <si>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</si>
  <si>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</si>
  <si>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</si>
  <si>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</si>
  <si>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</si>
  <si>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</si>
  <si>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</si>
  <si>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</si>
  <si>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</si>
  <si>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</si>
  <si>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</si>
  <si>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</si>
  <si>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</si>
  <si>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</si>
  <si>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</si>
  <si>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</si>
  <si>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</si>
  <si>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</si>
  <si>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</si>
  <si>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</si>
  <si>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</si>
  <si>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</si>
  <si>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</si>
  <si>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</si>
  <si>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</si>
  <si>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</si>
  <si>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</si>
  <si>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</si>
  <si>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</si>
  <si>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</si>
  <si>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</si>
  <si>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</si>
  <si>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</si>
  <si>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</si>
  <si>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</si>
  <si>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</si>
  <si>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</si>
  <si>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</si>
  <si>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</si>
  <si>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</si>
  <si>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</si>
  <si>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</si>
  <si>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</si>
  <si>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</si>
  <si>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</si>
  <si>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</si>
  <si>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</si>
  <si>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</si>
  <si>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</si>
  <si>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</si>
  <si>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</si>
  <si>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</si>
  <si>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</si>
  <si>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</si>
  <si>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</si>
  <si>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</si>
  <si>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</si>
  <si>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</si>
  <si>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</si>
  <si>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</si>
  <si>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</si>
  <si>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</si>
  <si>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</si>
  <si>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</si>
  <si>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</si>
  <si>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</si>
  <si>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</si>
  <si>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</si>
  <si>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</si>
  <si>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</si>
  <si>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</si>
  <si>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</si>
  <si>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</si>
  <si>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</si>
  <si>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</si>
  <si>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</si>
  <si>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</si>
  <si>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</si>
  <si>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</si>
  <si>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</si>
  <si>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</si>
  <si>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</si>
  <si>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</si>
  <si>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</si>
  <si>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</si>
  <si>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</si>
  <si>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</si>
  <si>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</si>
  <si>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</si>
  <si>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</si>
  <si>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</si>
  <si>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</si>
  <si>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</si>
  <si>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</si>
  <si>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</si>
  <si>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</si>
  <si>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</si>
  <si>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</si>
  <si>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</si>
  <si>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</si>
  <si>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</si>
  <si>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</si>
  <si>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</si>
  <si>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</si>
  <si>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</si>
  <si>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</si>
  <si>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</si>
  <si>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</si>
  <si>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</si>
  <si>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</si>
  <si>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</si>
  <si>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</si>
  <si>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</si>
  <si>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</si>
  <si>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</si>
  <si>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</si>
  <si>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</si>
  <si>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</si>
  <si>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</si>
  <si>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</si>
  <si>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</si>
  <si>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</si>
  <si>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</si>
  <si>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</si>
  <si>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</si>
  <si>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</si>
  <si>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</si>
  <si>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</si>
  <si>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</si>
  <si>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</si>
  <si>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</si>
  <si>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</si>
  <si>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</si>
  <si>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</si>
  <si>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</si>
  <si>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</si>
  <si>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</si>
  <si>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</si>
  <si>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</si>
  <si>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</si>
  <si>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</si>
  <si>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</si>
  <si>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</si>
  <si>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</si>
  <si>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</si>
  <si>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</si>
  <si>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</si>
  <si>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</si>
  <si>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</si>
  <si>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</si>
  <si>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</si>
  <si>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</si>
  <si>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</si>
  <si>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</si>
  <si>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</si>
  <si>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</si>
  <si>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</si>
  <si>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</si>
  <si>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</si>
  <si>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</si>
  <si>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</si>
  <si>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</si>
  <si>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</si>
  <si>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</si>
  <si>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</si>
  <si>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</si>
  <si>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</si>
  <si>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</si>
  <si>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</si>
  <si>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</si>
  <si>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</si>
  <si>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</si>
  <si>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</si>
  <si>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</si>
  <si>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</si>
  <si>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</si>
  <si>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</si>
  <si>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</si>
  <si>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</si>
  <si>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</si>
  <si>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</si>
  <si>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</si>
  <si>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</si>
  <si>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</si>
  <si>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</si>
  <si>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</si>
  <si>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</si>
  <si>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</si>
  <si>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</si>
  <si>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</si>
  <si>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</si>
  <si>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</si>
  <si>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</si>
  <si>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</si>
  <si>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</si>
  <si>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</si>
  <si>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</si>
  <si>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</si>
  <si>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</si>
  <si>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</si>
  <si>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</si>
  <si>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</si>
  <si>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</si>
  <si>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</si>
  <si>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</si>
  <si>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</si>
  <si>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</si>
  <si>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</si>
  <si>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</si>
  <si>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</si>
  <si>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</si>
  <si>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</si>
  <si>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</si>
  <si>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</si>
  <si>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</si>
  <si>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</si>
  <si>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</si>
  <si>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</si>
  <si>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</si>
  <si>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</si>
  <si>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</si>
  <si>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</si>
  <si>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</si>
  <si>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</si>
  <si>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</si>
  <si>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</si>
  <si>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</si>
  <si>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</si>
  <si>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</si>
  <si>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</si>
  <si>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</si>
  <si>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</si>
  <si>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</si>
  <si>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</si>
  <si>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</si>
  <si>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</si>
  <si>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</si>
  <si>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</si>
  <si>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</si>
  <si>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</si>
  <si>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</si>
  <si>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</si>
  <si>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</si>
  <si>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</si>
  <si>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</si>
  <si>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</si>
  <si>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</si>
  <si>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</si>
  <si>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</si>
  <si>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</si>
  <si>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</si>
  <si>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</si>
  <si>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</si>
  <si>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</si>
  <si>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</si>
  <si>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</si>
  <si>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</si>
  <si>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</si>
  <si>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</si>
  <si>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</si>
  <si>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</si>
  <si>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</si>
  <si>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</si>
  <si>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</si>
  <si>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</si>
  <si>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</si>
  <si>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</si>
  <si>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</si>
  <si>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</si>
  <si>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</si>
  <si>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</si>
  <si>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</si>
  <si>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</si>
  <si>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</si>
  <si>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</si>
  <si>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</si>
  <si>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</si>
  <si>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</si>
  <si>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</si>
  <si>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</si>
  <si>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</si>
  <si>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</si>
  <si>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</si>
  <si>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</si>
  <si>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</si>
  <si>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</si>
  <si>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</si>
  <si>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</si>
  <si>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</si>
  <si>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</si>
  <si>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</si>
  <si>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</si>
  <si>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</si>
  <si>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</si>
  <si>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</si>
  <si>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</si>
  <si>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</si>
  <si>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</si>
  <si>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</si>
  <si>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</si>
  <si>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</si>
  <si>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</si>
  <si>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</si>
  <si>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</si>
  <si>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</si>
  <si>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</si>
  <si>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</si>
  <si>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</si>
  <si>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</si>
  <si>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</si>
  <si>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</si>
  <si>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</si>
  <si>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</si>
  <si>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</si>
  <si>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</si>
  <si>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</si>
  <si>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</si>
  <si>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</si>
  <si>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</si>
  <si>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</si>
  <si>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</si>
  <si>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</si>
  <si>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</si>
  <si>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</si>
  <si>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</si>
  <si>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</si>
  <si>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</si>
  <si>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</si>
  <si>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</si>
  <si>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</si>
  <si>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</si>
  <si>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</si>
  <si>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</si>
  <si>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</si>
  <si>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</si>
  <si>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</si>
  <si>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</si>
  <si>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</si>
  <si>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</si>
  <si>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</si>
  <si>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</si>
  <si>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</si>
  <si>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</si>
  <si>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</si>
  <si>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</si>
  <si>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</si>
  <si>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</si>
  <si>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</si>
  <si>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</si>
  <si>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</si>
  <si>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</si>
  <si>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</si>
  <si>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</si>
  <si>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</si>
  <si>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</si>
  <si>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</si>
  <si>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</si>
  <si>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</si>
  <si>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</si>
  <si>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</si>
  <si>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</si>
  <si>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</si>
  <si>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</si>
  <si>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</si>
  <si>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</si>
  <si>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</si>
  <si>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</si>
  <si>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</si>
  <si>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</si>
  <si>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</si>
  <si>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</si>
  <si>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</si>
  <si>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</si>
  <si>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</si>
  <si>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</si>
  <si>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</si>
  <si>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</si>
  <si>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</si>
  <si>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</si>
  <si>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</si>
  <si>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</si>
  <si>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</si>
  <si>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</si>
  <si>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</si>
  <si>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</si>
  <si>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</si>
  <si>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</si>
  <si>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</si>
  <si>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</si>
  <si>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</si>
  <si>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</si>
  <si>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</si>
  <si>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</si>
  <si>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</si>
  <si>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</si>
  <si>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</si>
  <si>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</si>
  <si>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</si>
  <si>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</si>
  <si>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</si>
  <si>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</si>
  <si>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</si>
  <si>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</si>
  <si>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</si>
  <si>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</si>
  <si>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</si>
  <si>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</si>
  <si>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</si>
  <si>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</si>
  <si>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</si>
  <si>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</si>
  <si>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</si>
  <si>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</si>
  <si>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</si>
  <si>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</si>
  <si>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</si>
  <si>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</si>
  <si>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</si>
  <si>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</si>
  <si>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</si>
  <si>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</si>
  <si>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</si>
  <si>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</si>
  <si>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</si>
  <si>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</si>
  <si>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</si>
  <si>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</si>
  <si>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</si>
  <si>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</si>
  <si>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</si>
  <si>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</si>
  <si>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</si>
  <si>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</si>
  <si>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</si>
  <si>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</si>
  <si>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</si>
  <si>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</si>
  <si>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</si>
  <si>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</si>
  <si>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</si>
  <si>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</si>
  <si>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</si>
  <si>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</si>
  <si>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</si>
  <si>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</si>
  <si>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</si>
  <si>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</si>
  <si>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</si>
  <si>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</si>
  <si>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</si>
  <si>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</si>
  <si>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</si>
  <si>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</si>
  <si>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</si>
  <si>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</si>
  <si>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</si>
  <si>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</si>
  <si>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</si>
  <si>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</si>
  <si>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</si>
  <si>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</si>
  <si>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</si>
  <si>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</si>
  <si>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</si>
  <si>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</si>
  <si>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</si>
  <si>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</si>
  <si>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</si>
  <si>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</si>
  <si>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</si>
  <si>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</si>
  <si>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</si>
  <si>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</si>
  <si>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</si>
  <si>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</si>
  <si>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</si>
  <si>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</si>
  <si>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</si>
  <si>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</si>
  <si>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</si>
  <si>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</si>
  <si>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</si>
  <si>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</si>
  <si>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</si>
  <si>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</si>
  <si>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</si>
  <si>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</si>
  <si>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</si>
  <si>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</si>
  <si>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</si>
  <si>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</si>
  <si>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</si>
  <si>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</si>
  <si>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</si>
  <si>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</si>
  <si>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</si>
  <si>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</si>
  <si>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</si>
  <si>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</si>
  <si>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</si>
  <si>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</si>
  <si>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</si>
  <si>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</si>
  <si>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</si>
  <si>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Орлова Елена Валерьевна</t>
  </si>
  <si>
    <t>Захарова Марина Юрьевна</t>
  </si>
  <si>
    <t>государственное бюджетное учреждение "Комплексный центр социального обслуживания населения" Кувшиновского муниципального округа</t>
  </si>
  <si>
    <t xml:space="preserve"> Министр социальной защиты населения Тверской области</t>
  </si>
  <si>
    <t>Новикова Валентина Ивановна</t>
  </si>
  <si>
    <t>«16»  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</si>
</sst>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topLeftCell="C10" zoomScaleNormal="100" zoomScaleSheetLayoutView="100" workbookViewId="0">
      <selection activeCell="Q19" sqref="Q1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9" t="s">
        <v>528</v>
      </c>
      <c r="F7" s="69"/>
      <c r="G7" s="69"/>
      <c r="H7" s="69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64" t="s">
        <v>0</v>
      </c>
      <c r="F9" s="64" t="s">
        <v>0</v>
      </c>
      <c r="G9" s="62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530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0" t="s">
        <v>7</v>
      </c>
      <c r="F13" s="70"/>
      <c r="G13" s="70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3" t="s">
        <v>525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530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0" t="s">
        <v>10</v>
      </c>
      <c r="F19" s="70"/>
      <c r="G19" s="7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526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530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70" t="s">
        <v>527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1" t="s">
        <v>14</v>
      </c>
      <c r="B28" s="71"/>
      <c r="C28" s="71"/>
      <c r="D28" s="71"/>
      <c r="E28" s="71"/>
      <c r="F28" s="71"/>
      <c r="G28" s="71"/>
    </row>
    <row r="29" spans="1:7" ht="18" customHeight="1" x14ac:dyDescent="0.2">
      <c r="A29" s="72" t="s">
        <v>519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31" zoomScale="69" zoomScaleNormal="69" workbookViewId="0">
      <selection activeCell="M31" sqref="M3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 x14ac:dyDescent="0.2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 x14ac:dyDescent="0.2">
      <c r="A4" s="76" t="s">
        <v>174</v>
      </c>
      <c r="B4" s="76" t="s">
        <v>175</v>
      </c>
      <c r="C4" s="76" t="s">
        <v>176</v>
      </c>
      <c r="D4" s="76" t="s">
        <v>177</v>
      </c>
      <c r="E4" s="76"/>
      <c r="F4" s="76"/>
      <c r="G4" s="76" t="s">
        <v>178</v>
      </c>
      <c r="H4" s="76"/>
      <c r="I4" s="76" t="s">
        <v>179</v>
      </c>
      <c r="J4" s="76"/>
      <c r="K4" s="73" t="s">
        <v>20</v>
      </c>
      <c r="L4" s="73"/>
      <c r="M4" s="73"/>
      <c r="N4" s="73"/>
      <c r="O4" s="73"/>
      <c r="P4" s="73"/>
      <c r="Q4" s="73" t="s">
        <v>21</v>
      </c>
      <c r="R4" s="73"/>
      <c r="S4" s="73"/>
    </row>
    <row r="5" spans="1:19" ht="36.75" customHeight="1" x14ac:dyDescent="0.2">
      <c r="A5" s="76"/>
      <c r="B5" s="76"/>
      <c r="C5" s="76"/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/>
      <c r="J5" s="76"/>
      <c r="K5" s="73" t="s">
        <v>520</v>
      </c>
      <c r="L5" s="73"/>
      <c r="M5" s="73" t="s">
        <v>521</v>
      </c>
      <c r="N5" s="73"/>
      <c r="O5" s="73" t="s">
        <v>522</v>
      </c>
      <c r="P5" s="73"/>
      <c r="Q5" s="73" t="s">
        <v>0</v>
      </c>
      <c r="R5" s="73" t="s">
        <v>0</v>
      </c>
      <c r="S5" s="73" t="s">
        <v>0</v>
      </c>
    </row>
    <row r="6" spans="1:19" ht="71.25" customHeight="1" x14ac:dyDescent="0.2">
      <c r="A6" s="76"/>
      <c r="B6" s="76"/>
      <c r="C6" s="76"/>
      <c r="D6" s="76"/>
      <c r="E6" s="76"/>
      <c r="F6" s="76"/>
      <c r="G6" s="76"/>
      <c r="H6" s="76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17</v>
      </c>
      <c r="M8" s="7" t="s">
        <v>0</v>
      </c>
      <c r="N8" s="7">
        <f>L8</f>
        <v>17</v>
      </c>
      <c r="O8" s="7"/>
      <c r="P8" s="7">
        <f>L8</f>
        <v>17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55</v>
      </c>
      <c r="M9" s="7" t="s">
        <v>0</v>
      </c>
      <c r="N9" s="7">
        <f>L9</f>
        <v>55</v>
      </c>
      <c r="O9" s="7" t="s">
        <v>0</v>
      </c>
      <c r="P9" s="7">
        <f>N9</f>
        <v>55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55</v>
      </c>
      <c r="M10" s="7" t="s">
        <v>0</v>
      </c>
      <c r="N10" s="7">
        <f t="shared" ref="N10:N14" si="0">L10</f>
        <v>55</v>
      </c>
      <c r="O10" s="7" t="s">
        <v>0</v>
      </c>
      <c r="P10" s="7">
        <f t="shared" ref="P10:P14" si="1">N10</f>
        <v>55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30</v>
      </c>
      <c r="M11" s="7" t="s">
        <v>0</v>
      </c>
      <c r="N11" s="7">
        <f t="shared" si="0"/>
        <v>30</v>
      </c>
      <c r="O11" s="7" t="s">
        <v>0</v>
      </c>
      <c r="P11" s="7">
        <f t="shared" si="1"/>
        <v>30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15</v>
      </c>
      <c r="M12" s="7"/>
      <c r="N12" s="7">
        <f t="shared" si="0"/>
        <v>15</v>
      </c>
      <c r="O12" s="7" t="s">
        <v>0</v>
      </c>
      <c r="P12" s="7">
        <f t="shared" si="1"/>
        <v>15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10</v>
      </c>
      <c r="M13" s="7" t="s">
        <v>0</v>
      </c>
      <c r="N13" s="7">
        <f t="shared" si="0"/>
        <v>10</v>
      </c>
      <c r="O13" s="7" t="s">
        <v>0</v>
      </c>
      <c r="P13" s="7">
        <f t="shared" si="1"/>
        <v>10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6</v>
      </c>
      <c r="M14" s="7" t="s">
        <v>0</v>
      </c>
      <c r="N14" s="7">
        <f t="shared" si="0"/>
        <v>6</v>
      </c>
      <c r="O14" s="7" t="s">
        <v>0</v>
      </c>
      <c r="P14" s="7">
        <f t="shared" si="1"/>
        <v>6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600</v>
      </c>
      <c r="L15" s="7"/>
      <c r="M15" s="7">
        <f>K15</f>
        <v>600</v>
      </c>
      <c r="N15" s="7"/>
      <c r="O15" s="7">
        <f>K15</f>
        <v>600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</v>
      </c>
      <c r="L17" s="7" t="s">
        <v>0</v>
      </c>
      <c r="M17" s="7">
        <f t="shared" ref="M17:M30" si="4">K17</f>
        <v>2</v>
      </c>
      <c r="N17" s="7" t="s">
        <v>0</v>
      </c>
      <c r="O17" s="7">
        <f t="shared" ref="O17:O30" si="5">M17</f>
        <v>2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170</v>
      </c>
      <c r="L18" s="7" t="s">
        <v>0</v>
      </c>
      <c r="M18" s="7">
        <f t="shared" si="4"/>
        <v>170</v>
      </c>
      <c r="N18" s="7" t="s">
        <v>0</v>
      </c>
      <c r="O18" s="7">
        <f t="shared" si="5"/>
        <v>170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0</v>
      </c>
      <c r="L21" s="7" t="s">
        <v>0</v>
      </c>
      <c r="M21" s="7">
        <f t="shared" si="4"/>
        <v>0</v>
      </c>
      <c r="N21" s="7" t="s">
        <v>0</v>
      </c>
      <c r="O21" s="7">
        <f t="shared" si="5"/>
        <v>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43</v>
      </c>
      <c r="L24" s="7" t="s">
        <v>0</v>
      </c>
      <c r="M24" s="7">
        <f t="shared" si="4"/>
        <v>43</v>
      </c>
      <c r="N24" s="7" t="s">
        <v>0</v>
      </c>
      <c r="O24" s="7">
        <f t="shared" si="5"/>
        <v>43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43</v>
      </c>
      <c r="L25" s="7" t="s">
        <v>0</v>
      </c>
      <c r="M25" s="7">
        <f t="shared" si="4"/>
        <v>43</v>
      </c>
      <c r="N25" s="7" t="s">
        <v>0</v>
      </c>
      <c r="O25" s="7">
        <f t="shared" si="5"/>
        <v>43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30</v>
      </c>
      <c r="L26" s="7" t="s">
        <v>0</v>
      </c>
      <c r="M26" s="7">
        <f t="shared" si="4"/>
        <v>30</v>
      </c>
      <c r="N26" s="7" t="s">
        <v>0</v>
      </c>
      <c r="O26" s="7">
        <f t="shared" si="5"/>
        <v>30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20</v>
      </c>
      <c r="L27" s="7" t="s">
        <v>0</v>
      </c>
      <c r="M27" s="7">
        <f t="shared" si="4"/>
        <v>20</v>
      </c>
      <c r="N27" s="7" t="s">
        <v>0</v>
      </c>
      <c r="O27" s="7">
        <f t="shared" si="5"/>
        <v>20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12</v>
      </c>
      <c r="L28" s="7" t="s">
        <v>0</v>
      </c>
      <c r="M28" s="7">
        <f t="shared" si="4"/>
        <v>12</v>
      </c>
      <c r="N28" s="7" t="s">
        <v>0</v>
      </c>
      <c r="O28" s="7">
        <f t="shared" si="5"/>
        <v>12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10</v>
      </c>
      <c r="L29" s="7" t="s">
        <v>0</v>
      </c>
      <c r="M29" s="7">
        <f t="shared" si="4"/>
        <v>10</v>
      </c>
      <c r="N29" s="7" t="s">
        <v>0</v>
      </c>
      <c r="O29" s="7">
        <f t="shared" si="5"/>
        <v>10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17</v>
      </c>
      <c r="M31" s="7"/>
      <c r="N31" s="7">
        <f>L31</f>
        <v>17</v>
      </c>
      <c r="O31" s="7"/>
      <c r="P31" s="7">
        <f>L31</f>
        <v>17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55</v>
      </c>
      <c r="L32" s="7"/>
      <c r="M32" s="7">
        <f>K32</f>
        <v>55</v>
      </c>
      <c r="N32" s="7"/>
      <c r="O32" s="7">
        <f>K32</f>
        <v>55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55</v>
      </c>
      <c r="M33" s="7"/>
      <c r="N33" s="7">
        <f>L33</f>
        <v>55</v>
      </c>
      <c r="O33" s="7"/>
      <c r="P33" s="7">
        <f>L33</f>
        <v>55</v>
      </c>
      <c r="Q33" s="8" t="s">
        <v>283</v>
      </c>
      <c r="R33" s="50">
        <v>41967</v>
      </c>
      <c r="S33" s="8" t="s">
        <v>282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3" t="s">
        <v>17</v>
      </c>
      <c r="C3" s="73" t="s">
        <v>18</v>
      </c>
      <c r="D3" s="73"/>
      <c r="E3" s="73"/>
      <c r="F3" s="73" t="s">
        <v>19</v>
      </c>
      <c r="G3" s="73"/>
      <c r="H3" s="73" t="s">
        <v>70</v>
      </c>
      <c r="I3" s="73"/>
      <c r="J3" s="73" t="s">
        <v>71</v>
      </c>
      <c r="K3" s="73"/>
      <c r="L3" s="73"/>
      <c r="M3" s="73" t="s">
        <v>72</v>
      </c>
    </row>
    <row r="4" spans="1:13" ht="160.5" customHeight="1" x14ac:dyDescent="0.2">
      <c r="A4" s="79" t="s">
        <v>0</v>
      </c>
      <c r="B4" s="73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523</v>
      </c>
      <c r="K4" s="61" t="s">
        <v>521</v>
      </c>
      <c r="L4" s="61" t="s">
        <v>524</v>
      </c>
      <c r="M4" s="73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96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2"/>
  <sheetViews>
    <sheetView topLeftCell="A285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22983188.98</v>
      </c>
      <c r="E6" s="12">
        <f t="shared" ref="E6:F6" si="0">E9+E20+E31+E42+E53+E64+E75+E86+E97+E108+E119+E130+E141+E152+E163+E174+E185+E196+E207+E218+E229+E240+E251+E262+E273+E284</f>
        <v>22983188.98</v>
      </c>
      <c r="F6" s="12">
        <f t="shared" si="0"/>
        <v>22983188.98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4041571.5</v>
      </c>
      <c r="E9" s="12">
        <f>D9</f>
        <v>4041571.5</v>
      </c>
      <c r="F9" s="12">
        <f>D9</f>
        <v>4041571.5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378746.5</v>
      </c>
      <c r="E10" s="12">
        <f t="shared" ref="E10:F10" si="1">ROUND((E11*(E12/100*E13/100*E14/100)),2)</f>
        <v>378746.5</v>
      </c>
      <c r="F10" s="12">
        <f t="shared" si="1"/>
        <v>378746.5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123.6167759488</v>
      </c>
      <c r="E13" s="17">
        <f t="shared" ref="E13:E14" si="2">D13</f>
        <v>123.6167759488</v>
      </c>
      <c r="F13" s="17">
        <f t="shared" ref="F13:F14" si="3">D13</f>
        <v>123.6167759488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108.21369544140001</v>
      </c>
      <c r="E14" s="17">
        <f t="shared" si="2"/>
        <v>108.21369544140001</v>
      </c>
      <c r="F14" s="17">
        <f t="shared" si="3"/>
        <v>108.21369544140001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17</v>
      </c>
      <c r="E15" s="12">
        <f>D15</f>
        <v>17</v>
      </c>
      <c r="F15" s="12">
        <f>D15</f>
        <v>17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141007</v>
      </c>
      <c r="E16" s="12">
        <f>D16</f>
        <v>141007</v>
      </c>
      <c r="F16" s="12">
        <f>E16</f>
        <v>141007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17</v>
      </c>
      <c r="E17" s="12">
        <f>D17</f>
        <v>17</v>
      </c>
      <c r="F17" s="12">
        <f>D17</f>
        <v>17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2438732.4500000002</v>
      </c>
      <c r="E20" s="12">
        <f>D20</f>
        <v>2438732.4500000002</v>
      </c>
      <c r="F20" s="12">
        <f>D20</f>
        <v>2438732.4500000002</v>
      </c>
      <c r="G20" s="35" t="s">
        <v>113</v>
      </c>
      <c r="H20">
        <f>D20+D31+D42+D53+D64+D75+D185+D196+D207+D218+D229+D240</f>
        <v>15933436.210000001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47486.04</v>
      </c>
      <c r="E21" s="12">
        <f t="shared" ref="E21" si="4">ROUND((E22*(E23/100*E24/100*E25/100)),2)</f>
        <v>47486.04</v>
      </c>
      <c r="F21" s="12">
        <f t="shared" ref="F21" si="5">ROUND((F22*(F23/100*F24/100*F25/100)),2)</f>
        <v>47486.04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178.22794478700001</v>
      </c>
      <c r="E24" s="12">
        <f t="shared" si="6"/>
        <v>178.22794478700001</v>
      </c>
      <c r="F24" s="12">
        <f t="shared" si="7"/>
        <v>178.22794478700001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106.4834271938</v>
      </c>
      <c r="E25" s="12">
        <f t="shared" si="6"/>
        <v>106.4834271938</v>
      </c>
      <c r="F25" s="12">
        <f t="shared" si="7"/>
        <v>106.4834271938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55</v>
      </c>
      <c r="E26" s="12">
        <f t="shared" si="6"/>
        <v>55</v>
      </c>
      <c r="F26" s="12">
        <f t="shared" si="7"/>
        <v>55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3145.45</v>
      </c>
      <c r="E27" s="12">
        <f>D27</f>
        <v>3145.45</v>
      </c>
      <c r="F27" s="12">
        <f>D27</f>
        <v>3145.45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55</v>
      </c>
      <c r="E28" s="12">
        <f>D28</f>
        <v>55</v>
      </c>
      <c r="F28" s="12">
        <f>D28</f>
        <v>55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2559404.1</v>
      </c>
      <c r="E31" s="12">
        <f>D31</f>
        <v>2559404.1</v>
      </c>
      <c r="F31" s="12">
        <f>D31</f>
        <v>2559404.1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46534.62</v>
      </c>
      <c r="E32" s="12">
        <f t="shared" ref="E32" si="8">ROUND((E33*(E34/100*E35/100*E36/100)),2)</f>
        <v>46534.62</v>
      </c>
      <c r="F32" s="12">
        <f t="shared" ref="F32" si="9">ROUND((F33*(F34/100*F35/100*F36/100)),2)</f>
        <v>46534.62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187.7724228422</v>
      </c>
      <c r="E35" s="12">
        <f t="shared" si="10"/>
        <v>187.7724228422</v>
      </c>
      <c r="F35" s="12">
        <f t="shared" si="11"/>
        <v>187.7724228422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107.3889396342</v>
      </c>
      <c r="E36" s="12">
        <f t="shared" si="10"/>
        <v>107.3889396342</v>
      </c>
      <c r="F36" s="12">
        <f t="shared" si="11"/>
        <v>107.3889396342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55</v>
      </c>
      <c r="E37" s="12">
        <f t="shared" si="10"/>
        <v>55</v>
      </c>
      <c r="F37" s="12">
        <f t="shared" si="11"/>
        <v>55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0</v>
      </c>
      <c r="E38" s="12">
        <f>D38</f>
        <v>0</v>
      </c>
      <c r="F38" s="12">
        <f>D38</f>
        <v>0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55</v>
      </c>
      <c r="E39" s="12">
        <f t="shared" ref="E39:F39" si="12">E37</f>
        <v>55</v>
      </c>
      <c r="F39" s="12">
        <f t="shared" si="12"/>
        <v>55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1554679.5</v>
      </c>
      <c r="E42" s="12">
        <f>D42</f>
        <v>1554679.5</v>
      </c>
      <c r="F42" s="12">
        <f>D42</f>
        <v>1554679.5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51822.65</v>
      </c>
      <c r="E43" s="12">
        <f t="shared" ref="E43" si="13">ROUND((E44*(E45/100*E46/100*E47/100)),2)</f>
        <v>51822.65</v>
      </c>
      <c r="F43" s="12">
        <f t="shared" ref="F43" si="14">ROUND((F44*(F45/100*F46/100*F47/100)),2)</f>
        <v>51822.65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211.8668493568</v>
      </c>
      <c r="E46" s="12">
        <f t="shared" si="15"/>
        <v>211.8668493568</v>
      </c>
      <c r="F46" s="12">
        <f t="shared" si="16"/>
        <v>211.8668493568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107.8983638425</v>
      </c>
      <c r="E47" s="12">
        <f t="shared" si="15"/>
        <v>107.8983638425</v>
      </c>
      <c r="F47" s="12">
        <f t="shared" si="16"/>
        <v>107.8983638425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30</v>
      </c>
      <c r="E48" s="12">
        <f t="shared" si="15"/>
        <v>30</v>
      </c>
      <c r="F48" s="12">
        <f t="shared" si="16"/>
        <v>30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0</v>
      </c>
      <c r="E49" s="12">
        <f>D49</f>
        <v>0</v>
      </c>
      <c r="F49" s="12">
        <f>D49</f>
        <v>0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30</v>
      </c>
      <c r="E50" s="12">
        <f t="shared" ref="E50:F50" si="17">E48</f>
        <v>30</v>
      </c>
      <c r="F50" s="12">
        <f t="shared" si="17"/>
        <v>30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777339.6</v>
      </c>
      <c r="E53" s="12">
        <f>D53</f>
        <v>777339.6</v>
      </c>
      <c r="F53" s="12">
        <f>D53</f>
        <v>777339.6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51822.64</v>
      </c>
      <c r="E54" s="12">
        <f t="shared" ref="E54:F54" si="18">ROUND((E55*(E56/100*E57/100*E58/100)),2)</f>
        <v>51822.64</v>
      </c>
      <c r="F54" s="12">
        <f t="shared" si="18"/>
        <v>51822.64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229.83571664050001</v>
      </c>
      <c r="E57" s="12">
        <f t="shared" si="19"/>
        <v>229.83571664050001</v>
      </c>
      <c r="F57" s="12">
        <f t="shared" si="20"/>
        <v>229.83571664050001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107.0836718847</v>
      </c>
      <c r="E58" s="12">
        <f t="shared" si="19"/>
        <v>107.0836718847</v>
      </c>
      <c r="F58" s="12">
        <f t="shared" si="20"/>
        <v>107.0836718847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15</v>
      </c>
      <c r="E59" s="12">
        <f t="shared" si="19"/>
        <v>15</v>
      </c>
      <c r="F59" s="12">
        <f t="shared" si="20"/>
        <v>15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0</v>
      </c>
      <c r="E60" s="12">
        <f>D60</f>
        <v>0</v>
      </c>
      <c r="F60" s="12">
        <f>D60</f>
        <v>0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15</v>
      </c>
      <c r="E61" s="12">
        <f t="shared" ref="E61:F61" si="21">E59</f>
        <v>15</v>
      </c>
      <c r="F61" s="12">
        <f t="shared" si="21"/>
        <v>15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518226.2</v>
      </c>
      <c r="E64" s="12">
        <f>D64</f>
        <v>518226.2</v>
      </c>
      <c r="F64" s="12">
        <f>D64</f>
        <v>518226.2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51822.62</v>
      </c>
      <c r="E65" s="12">
        <f t="shared" ref="E65:F65" si="22">ROUND((E66*(E67/100*E68/100*E69/100)),2)</f>
        <v>51822.62</v>
      </c>
      <c r="F65" s="12">
        <f t="shared" si="22"/>
        <v>51822.62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212.39689335930001</v>
      </c>
      <c r="E68" s="12">
        <f t="shared" si="23"/>
        <v>212.39689335930001</v>
      </c>
      <c r="F68" s="12">
        <f t="shared" si="24"/>
        <v>212.39689335930001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104.6824846462</v>
      </c>
      <c r="E69" s="12">
        <f t="shared" si="23"/>
        <v>104.6824846462</v>
      </c>
      <c r="F69" s="12">
        <f t="shared" si="24"/>
        <v>104.6824846462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10</v>
      </c>
      <c r="E70" s="12">
        <f t="shared" si="23"/>
        <v>10</v>
      </c>
      <c r="F70" s="12">
        <f t="shared" si="24"/>
        <v>10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0</v>
      </c>
      <c r="E71" s="12">
        <f>D71</f>
        <v>0</v>
      </c>
      <c r="F71" s="12">
        <f>D71</f>
        <v>0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10</v>
      </c>
      <c r="E72" s="12">
        <f>D72</f>
        <v>10</v>
      </c>
      <c r="F72" s="12">
        <f>E72</f>
        <v>10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 x14ac:dyDescent="0.2">
      <c r="A75" s="36" t="s">
        <v>127</v>
      </c>
      <c r="B75" s="28" t="s">
        <v>92</v>
      </c>
      <c r="C75" s="27" t="s">
        <v>88</v>
      </c>
      <c r="D75" s="12">
        <f>D76*D81-D82*D83</f>
        <v>310935.83999999997</v>
      </c>
      <c r="E75" s="12">
        <f>D75</f>
        <v>310935.83999999997</v>
      </c>
      <c r="F75" s="12">
        <f>D75</f>
        <v>310935.83999999997</v>
      </c>
      <c r="G75" s="35" t="s">
        <v>128</v>
      </c>
    </row>
    <row r="76" spans="1:7" ht="72.599999999999994" customHeight="1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51822.64</v>
      </c>
      <c r="E76" s="12">
        <f t="shared" ref="E76:F76" si="25">ROUND((E77*(E78/100*E79/100*E80/100)),2)</f>
        <v>51822.64</v>
      </c>
      <c r="F76" s="12">
        <f t="shared" si="25"/>
        <v>51822.64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187.6360408736</v>
      </c>
      <c r="E79" s="12">
        <f t="shared" si="26"/>
        <v>187.6360408736</v>
      </c>
      <c r="F79" s="12">
        <f t="shared" si="27"/>
        <v>187.6360408736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109.4178772611</v>
      </c>
      <c r="E80" s="12">
        <f t="shared" si="26"/>
        <v>109.4178772611</v>
      </c>
      <c r="F80" s="12">
        <f t="shared" si="27"/>
        <v>109.4178772611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6</v>
      </c>
      <c r="E81" s="12">
        <f t="shared" si="26"/>
        <v>6</v>
      </c>
      <c r="F81" s="12">
        <f t="shared" si="27"/>
        <v>6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0</v>
      </c>
      <c r="E82" s="12">
        <f>D82</f>
        <v>0</v>
      </c>
      <c r="F82" s="12">
        <f>D82</f>
        <v>0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6</v>
      </c>
      <c r="E83" s="12">
        <f>D83</f>
        <v>6</v>
      </c>
      <c r="F83" s="12">
        <f>D83</f>
        <v>6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1332018.0000000002</v>
      </c>
      <c r="E86" s="12">
        <f>D86</f>
        <v>1332018.0000000002</v>
      </c>
      <c r="F86" s="12">
        <f>D86</f>
        <v>1332018.0000000002</v>
      </c>
      <c r="G86" s="35" t="s">
        <v>131</v>
      </c>
      <c r="H86">
        <f>D86+D97+D108+D119+D130+D141+D152+D163+D174</f>
        <v>1713863.1600000004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2220.0300000000002</v>
      </c>
      <c r="E87" s="12">
        <f t="shared" ref="E87:F87" si="28">ROUND((E88*(E89/100*E90/100*E91/100)),2)</f>
        <v>2220.0300000000002</v>
      </c>
      <c r="F87" s="12">
        <f t="shared" si="28"/>
        <v>2220.0300000000002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205.1402472067</v>
      </c>
      <c r="E90" s="12">
        <f t="shared" si="29"/>
        <v>205.1402472067</v>
      </c>
      <c r="F90" s="12">
        <f t="shared" si="30"/>
        <v>205.1402472067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102.6035889642</v>
      </c>
      <c r="E91" s="12">
        <f t="shared" si="29"/>
        <v>102.6035889642</v>
      </c>
      <c r="F91" s="12">
        <f t="shared" si="30"/>
        <v>102.6035889642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600</v>
      </c>
      <c r="E92" s="12">
        <f t="shared" si="29"/>
        <v>600</v>
      </c>
      <c r="F92" s="12">
        <f t="shared" si="30"/>
        <v>600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2220.0300000000002</v>
      </c>
      <c r="E98" s="12">
        <f t="shared" ref="E98:F98" si="31">ROUND((E99*(E100/100*E101/100*E102/100)),2)</f>
        <v>2220.0300000000002</v>
      </c>
      <c r="F98" s="12">
        <f t="shared" si="31"/>
        <v>2220.0300000000002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205.1402472067</v>
      </c>
      <c r="E101" s="12">
        <f t="shared" si="33"/>
        <v>205.1402472067</v>
      </c>
      <c r="F101" s="12">
        <f t="shared" si="34"/>
        <v>205.1402472067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102.6035889642</v>
      </c>
      <c r="E102" s="12">
        <f t="shared" si="33"/>
        <v>102.6035889642</v>
      </c>
      <c r="F102" s="12">
        <f t="shared" si="34"/>
        <v>102.6035889642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4440.0600000000004</v>
      </c>
      <c r="E108" s="12">
        <f>D108</f>
        <v>4440.0600000000004</v>
      </c>
      <c r="F108" s="12">
        <f>D108</f>
        <v>4440.0600000000004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2220.0300000000002</v>
      </c>
      <c r="E109" s="12">
        <f t="shared" ref="E109" si="35">ROUND((E110*(E111/100*E112/100*E113/100)),2)</f>
        <v>2220.0300000000002</v>
      </c>
      <c r="F109" s="12">
        <f t="shared" ref="F109" si="36">ROUND((F110*(F111/100*F112/100*F113/100)),2)</f>
        <v>2220.0300000000002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205.1402472067</v>
      </c>
      <c r="E112" s="12">
        <f t="shared" si="38"/>
        <v>205.1402472067</v>
      </c>
      <c r="F112" s="12">
        <f t="shared" si="39"/>
        <v>205.1402472067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102.6035889642</v>
      </c>
      <c r="E113" s="12">
        <f t="shared" si="38"/>
        <v>102.6035889642</v>
      </c>
      <c r="F113" s="12">
        <f t="shared" si="39"/>
        <v>102.6035889642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2</v>
      </c>
      <c r="E114" s="12">
        <f t="shared" si="38"/>
        <v>2</v>
      </c>
      <c r="F114" s="12">
        <f t="shared" si="39"/>
        <v>2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377405.10000000003</v>
      </c>
      <c r="E119" s="12">
        <f>D119</f>
        <v>377405.10000000003</v>
      </c>
      <c r="F119" s="12">
        <f>D119</f>
        <v>377405.10000000003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2220.0300000000002</v>
      </c>
      <c r="E120" s="12">
        <f t="shared" ref="E120" si="40">ROUND((E121*(E122/100*E123/100*E124/100)),2)</f>
        <v>2220.0300000000002</v>
      </c>
      <c r="F120" s="12">
        <f t="shared" ref="F120" si="41">ROUND((F121*(F122/100*F123/100*F124/100)),2)</f>
        <v>2220.0300000000002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205.1402472067</v>
      </c>
      <c r="E123" s="12">
        <f t="shared" si="43"/>
        <v>205.1402472067</v>
      </c>
      <c r="F123" s="12">
        <f t="shared" si="44"/>
        <v>205.1402472067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102.6035889642</v>
      </c>
      <c r="E124" s="12">
        <f t="shared" si="43"/>
        <v>102.6035889642</v>
      </c>
      <c r="F124" s="12">
        <f t="shared" si="44"/>
        <v>102.6035889642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170</v>
      </c>
      <c r="E125" s="12">
        <f t="shared" si="43"/>
        <v>170</v>
      </c>
      <c r="F125" s="12">
        <f t="shared" si="44"/>
        <v>170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2220.0300000000002</v>
      </c>
      <c r="E131" s="12">
        <f t="shared" ref="E131:F131" si="45">ROUND((E132*(E133/100*E134/100*E135/100)),2)</f>
        <v>2220.0300000000002</v>
      </c>
      <c r="F131" s="12">
        <f t="shared" si="45"/>
        <v>2220.0300000000002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205.1402472067</v>
      </c>
      <c r="E134" s="12">
        <f t="shared" si="47"/>
        <v>205.1402472067</v>
      </c>
      <c r="F134" s="12">
        <f t="shared" si="48"/>
        <v>205.1402472067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102.6035889642</v>
      </c>
      <c r="E135" s="12">
        <f t="shared" si="47"/>
        <v>102.6035889642</v>
      </c>
      <c r="F135" s="12">
        <f t="shared" si="48"/>
        <v>102.6035889642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2220.0300000000002</v>
      </c>
      <c r="E142" s="12">
        <f t="shared" ref="E142:F142" si="50">ROUND((E143*(E144/100*E145/100*E146/100)),2)</f>
        <v>2220.0300000000002</v>
      </c>
      <c r="F142" s="12">
        <f t="shared" si="50"/>
        <v>2220.0300000000002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205.1402472067</v>
      </c>
      <c r="E145" s="12">
        <f t="shared" si="52"/>
        <v>205.1402472067</v>
      </c>
      <c r="F145" s="12">
        <f t="shared" si="53"/>
        <v>205.1402472067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102.6035889642</v>
      </c>
      <c r="E146" s="12">
        <f t="shared" si="52"/>
        <v>102.6035889642</v>
      </c>
      <c r="F146" s="12">
        <f t="shared" si="53"/>
        <v>102.6035889642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0</v>
      </c>
      <c r="E152" s="12">
        <f>D152</f>
        <v>0</v>
      </c>
      <c r="F152" s="12">
        <f>D152</f>
        <v>0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2220.0300000000002</v>
      </c>
      <c r="E153" s="12">
        <f t="shared" ref="E153:F153" si="54">ROUND((E154*(E155/100*E156/100*E157/100)),2)</f>
        <v>2220.0300000000002</v>
      </c>
      <c r="F153" s="12">
        <f t="shared" si="54"/>
        <v>2220.0300000000002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205.1402472067</v>
      </c>
      <c r="E156" s="12">
        <f t="shared" si="56"/>
        <v>205.1402472067</v>
      </c>
      <c r="F156" s="12">
        <f t="shared" si="57"/>
        <v>205.1402472067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102.6035889642</v>
      </c>
      <c r="E157" s="12">
        <f t="shared" si="56"/>
        <v>102.6035889642</v>
      </c>
      <c r="F157" s="12">
        <f t="shared" si="57"/>
        <v>102.6035889642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0</v>
      </c>
      <c r="E158" s="12">
        <f t="shared" si="56"/>
        <v>0</v>
      </c>
      <c r="F158" s="12">
        <f t="shared" si="57"/>
        <v>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2220.0300000000002</v>
      </c>
      <c r="E164" s="12">
        <f t="shared" ref="E164:F164" si="58">ROUND((E165*(E166/100*E167/100*E168/100)),2)</f>
        <v>2220.0300000000002</v>
      </c>
      <c r="F164" s="12">
        <f t="shared" si="58"/>
        <v>2220.0300000000002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205.1402472067</v>
      </c>
      <c r="E167" s="12">
        <f t="shared" si="60"/>
        <v>205.1402472067</v>
      </c>
      <c r="F167" s="12">
        <f t="shared" si="61"/>
        <v>205.1402472067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102.6035889642</v>
      </c>
      <c r="E168" s="12">
        <f t="shared" si="60"/>
        <v>102.6035889642</v>
      </c>
      <c r="F168" s="12">
        <f t="shared" si="61"/>
        <v>102.6035889642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2220.0300000000002</v>
      </c>
      <c r="E175" s="12">
        <f t="shared" ref="E175:F175" si="62">ROUND((E176*(E177/100*E178/100*E179/100)),2)</f>
        <v>2220.0300000000002</v>
      </c>
      <c r="F175" s="12">
        <f t="shared" si="62"/>
        <v>2220.0300000000002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205.1402472067</v>
      </c>
      <c r="E178" s="12">
        <f t="shared" si="64"/>
        <v>205.1402472067</v>
      </c>
      <c r="F178" s="12">
        <f t="shared" si="65"/>
        <v>205.1402472067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102.6035889642</v>
      </c>
      <c r="E179" s="12">
        <f t="shared" si="64"/>
        <v>102.6035889642</v>
      </c>
      <c r="F179" s="12">
        <f t="shared" si="65"/>
        <v>102.6035889642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2041899.72</v>
      </c>
      <c r="E185" s="12">
        <f>D185</f>
        <v>2041899.72</v>
      </c>
      <c r="F185" s="12">
        <f>D185</f>
        <v>2041899.72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47486.04</v>
      </c>
      <c r="E186" s="12">
        <f t="shared" ref="E186:F186" si="66">ROUND((E187*(E188/100*E189/100*E190/100)),2)</f>
        <v>47486.04</v>
      </c>
      <c r="F186" s="12">
        <f t="shared" si="66"/>
        <v>47486.04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178.22794478700001</v>
      </c>
      <c r="E189" s="12">
        <f t="shared" si="68"/>
        <v>178.22794478700001</v>
      </c>
      <c r="F189" s="12">
        <f t="shared" si="69"/>
        <v>178.22794478700001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106.4834271938</v>
      </c>
      <c r="E190" s="12">
        <f t="shared" si="68"/>
        <v>106.4834271938</v>
      </c>
      <c r="F190" s="12">
        <f t="shared" si="69"/>
        <v>106.4834271938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43</v>
      </c>
      <c r="E191" s="12">
        <f t="shared" si="68"/>
        <v>43</v>
      </c>
      <c r="F191" s="12">
        <f t="shared" si="69"/>
        <v>43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2000988.6600000001</v>
      </c>
      <c r="E196" s="12">
        <f>D196</f>
        <v>2000988.6600000001</v>
      </c>
      <c r="F196" s="12">
        <f>D196</f>
        <v>2000988.6600000001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46534.62</v>
      </c>
      <c r="E197" s="12">
        <f t="shared" ref="E197:F197" si="70">ROUND((E198*(E199/100*E200/100*E201/100)),2)</f>
        <v>46534.62</v>
      </c>
      <c r="F197" s="12">
        <f t="shared" si="70"/>
        <v>46534.62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187.7724228422</v>
      </c>
      <c r="E200" s="12">
        <f t="shared" si="71"/>
        <v>187.7724228422</v>
      </c>
      <c r="F200" s="12">
        <f t="shared" si="72"/>
        <v>187.7724228422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107.3889396342</v>
      </c>
      <c r="E201" s="12">
        <f t="shared" si="71"/>
        <v>107.3889396342</v>
      </c>
      <c r="F201" s="12">
        <f t="shared" si="72"/>
        <v>107.3889396342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43</v>
      </c>
      <c r="E202" s="12">
        <f t="shared" si="71"/>
        <v>43</v>
      </c>
      <c r="F202" s="12">
        <f t="shared" si="72"/>
        <v>43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1554679.5</v>
      </c>
      <c r="E207" s="12">
        <f>D207</f>
        <v>1554679.5</v>
      </c>
      <c r="F207" s="12">
        <f>D207</f>
        <v>1554679.5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51822.65</v>
      </c>
      <c r="E208" s="12">
        <f t="shared" ref="E208:F208" si="73">ROUND((E209*(E210/100*E211/100*E212/100)),2)</f>
        <v>51822.65</v>
      </c>
      <c r="F208" s="12">
        <f t="shared" si="73"/>
        <v>51822.65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211.8668493568</v>
      </c>
      <c r="E211" s="12">
        <f t="shared" si="74"/>
        <v>211.8668493568</v>
      </c>
      <c r="F211" s="12">
        <f t="shared" si="75"/>
        <v>211.8668493568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107.8983638425</v>
      </c>
      <c r="E212" s="12">
        <f t="shared" si="74"/>
        <v>107.8983638425</v>
      </c>
      <c r="F212" s="12">
        <f t="shared" si="75"/>
        <v>107.8983638425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30</v>
      </c>
      <c r="E213" s="12">
        <f t="shared" si="74"/>
        <v>30</v>
      </c>
      <c r="F213" s="12">
        <f t="shared" si="75"/>
        <v>30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1036452.8</v>
      </c>
      <c r="E218" s="12">
        <f>D218</f>
        <v>1036452.8</v>
      </c>
      <c r="F218" s="12">
        <f>D218</f>
        <v>1036452.8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51822.64</v>
      </c>
      <c r="E219" s="12">
        <f t="shared" ref="E219:F219" si="76">ROUND((E220*(E221/100*E222/100*E223/100)),2)</f>
        <v>51822.64</v>
      </c>
      <c r="F219" s="12">
        <f t="shared" si="76"/>
        <v>51822.64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229.83571664050001</v>
      </c>
      <c r="E222" s="12">
        <f t="shared" si="77"/>
        <v>229.83571664050001</v>
      </c>
      <c r="F222" s="12">
        <f t="shared" si="78"/>
        <v>229.83571664050001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107.0836718847</v>
      </c>
      <c r="E223" s="12">
        <f t="shared" si="77"/>
        <v>107.0836718847</v>
      </c>
      <c r="F223" s="12">
        <f t="shared" si="78"/>
        <v>107.0836718847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20</v>
      </c>
      <c r="E224" s="12">
        <f t="shared" si="77"/>
        <v>20</v>
      </c>
      <c r="F224" s="12">
        <f t="shared" si="78"/>
        <v>20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621871.44000000006</v>
      </c>
      <c r="E229" s="12">
        <f>D229</f>
        <v>621871.44000000006</v>
      </c>
      <c r="F229" s="12">
        <f>D229</f>
        <v>621871.44000000006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51822.62</v>
      </c>
      <c r="E230" s="12">
        <f t="shared" ref="E230:F230" si="79">ROUND((E231*(E232/100*E233/100*E234/100)),2)</f>
        <v>51822.62</v>
      </c>
      <c r="F230" s="12">
        <f t="shared" si="79"/>
        <v>51822.62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212.39689335930001</v>
      </c>
      <c r="E233" s="12">
        <f t="shared" si="80"/>
        <v>212.39689335930001</v>
      </c>
      <c r="F233" s="12">
        <f t="shared" si="81"/>
        <v>212.39689335930001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104.6824846462</v>
      </c>
      <c r="E234" s="12">
        <f t="shared" si="80"/>
        <v>104.6824846462</v>
      </c>
      <c r="F234" s="12">
        <f t="shared" si="81"/>
        <v>104.6824846462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12</v>
      </c>
      <c r="E235" s="12">
        <f t="shared" si="80"/>
        <v>12</v>
      </c>
      <c r="F235" s="12">
        <f t="shared" si="81"/>
        <v>12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518226.4</v>
      </c>
      <c r="E240" s="12">
        <f>D240</f>
        <v>518226.4</v>
      </c>
      <c r="F240" s="12">
        <f>D240</f>
        <v>518226.4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51822.64</v>
      </c>
      <c r="E241" s="12">
        <f t="shared" ref="E241:F241" si="82">ROUND((E242*(E243/100*E244/100*E245/100)),2)</f>
        <v>51822.64</v>
      </c>
      <c r="F241" s="12">
        <f t="shared" si="82"/>
        <v>51822.64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187.6360408736</v>
      </c>
      <c r="E244" s="12">
        <f t="shared" si="83"/>
        <v>187.6360408736</v>
      </c>
      <c r="F244" s="12">
        <f t="shared" si="84"/>
        <v>187.6360408736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109.4178772611</v>
      </c>
      <c r="E245" s="12">
        <f t="shared" si="83"/>
        <v>109.4178772611</v>
      </c>
      <c r="F245" s="12">
        <f t="shared" si="84"/>
        <v>109.4178772611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10</v>
      </c>
      <c r="E246" s="12">
        <f t="shared" si="83"/>
        <v>10</v>
      </c>
      <c r="F246" s="12">
        <f t="shared" si="84"/>
        <v>10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1294318.1100000001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10198.290000000001</v>
      </c>
      <c r="E252" s="12">
        <f t="shared" ref="E252:F252" si="85">ROUND((E253*(E254/100*E255/100*E256/100)),2)</f>
        <v>10198.290000000001</v>
      </c>
      <c r="F252" s="12">
        <f t="shared" si="85"/>
        <v>10198.290000000001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246.02731348820001</v>
      </c>
      <c r="E255" s="12">
        <f t="shared" si="86"/>
        <v>246.02731348820001</v>
      </c>
      <c r="F255" s="12">
        <f t="shared" si="87"/>
        <v>246.02731348820001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91.623331173699995</v>
      </c>
      <c r="E256" s="12">
        <f t="shared" si="86"/>
        <v>91.623331173699995</v>
      </c>
      <c r="F256" s="12">
        <f t="shared" si="87"/>
        <v>91.623331173699995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173166.76</v>
      </c>
      <c r="E262" s="12">
        <f>D262</f>
        <v>173166.76</v>
      </c>
      <c r="F262" s="12">
        <f>D262</f>
        <v>173166.76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10198.290000000001</v>
      </c>
      <c r="E263" s="12">
        <f t="shared" ref="E263:F263" si="88">ROUND((E264*(E265/100*E266/100*E267/100)),2)</f>
        <v>10198.290000000001</v>
      </c>
      <c r="F263" s="12">
        <f t="shared" si="88"/>
        <v>10198.290000000001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246.02731348820001</v>
      </c>
      <c r="E266" s="12">
        <f t="shared" si="90"/>
        <v>246.02731348820001</v>
      </c>
      <c r="F266" s="12">
        <f t="shared" si="91"/>
        <v>246.02731348820001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91.623331173699995</v>
      </c>
      <c r="E267" s="12">
        <f t="shared" si="90"/>
        <v>91.623331173699995</v>
      </c>
      <c r="F267" s="12">
        <f t="shared" si="91"/>
        <v>91.623331173699995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17</v>
      </c>
      <c r="E268" s="12">
        <f t="shared" ref="E268" si="92">D268</f>
        <v>17</v>
      </c>
      <c r="F268" s="12">
        <f t="shared" ref="F268" si="93">D268</f>
        <v>17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12.01</v>
      </c>
      <c r="E269" s="12">
        <f>D269</f>
        <v>12.01</v>
      </c>
      <c r="F269" s="12">
        <f>D269</f>
        <v>12.01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17</v>
      </c>
      <c r="E270" s="12">
        <f t="shared" ref="E270:F270" si="94">E268</f>
        <v>17</v>
      </c>
      <c r="F270" s="12">
        <f t="shared" si="94"/>
        <v>17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560905.95000000007</v>
      </c>
      <c r="E273" s="12">
        <f>D273</f>
        <v>560905.95000000007</v>
      </c>
      <c r="F273" s="12">
        <f>D273</f>
        <v>560905.95000000007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10198.290000000001</v>
      </c>
      <c r="E274" s="12">
        <f t="shared" ref="E274:F274" si="95">ROUND((E275*(E276/100*E277/100*E278/100)),2)</f>
        <v>10198.290000000001</v>
      </c>
      <c r="F274" s="12">
        <f t="shared" si="95"/>
        <v>10198.290000000001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246.02731348820001</v>
      </c>
      <c r="E277" s="12">
        <f t="shared" si="97"/>
        <v>246.02731348820001</v>
      </c>
      <c r="F277" s="12">
        <f t="shared" si="98"/>
        <v>246.02731348820001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91.623331173699995</v>
      </c>
      <c r="E278" s="12">
        <f t="shared" si="97"/>
        <v>91.623331173699995</v>
      </c>
      <c r="F278" s="12">
        <f t="shared" si="98"/>
        <v>91.623331173699995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55</v>
      </c>
      <c r="E279" s="12">
        <f>D279</f>
        <v>55</v>
      </c>
      <c r="F279" s="12">
        <f>D279</f>
        <v>55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560245.4</v>
      </c>
      <c r="E284" s="12">
        <f>D284</f>
        <v>560245.4</v>
      </c>
      <c r="F284" s="12">
        <f>D284</f>
        <v>560245.4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10198.290000000001</v>
      </c>
      <c r="E285" s="12">
        <f t="shared" ref="E285:F285" si="99">ROUND((E286*(E287/100*E288/100*E289/100)),2)</f>
        <v>10198.290000000001</v>
      </c>
      <c r="F285" s="12">
        <f t="shared" si="99"/>
        <v>10198.290000000001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246.02731348820001</v>
      </c>
      <c r="E288" s="12">
        <f t="shared" si="101"/>
        <v>246.02731348820001</v>
      </c>
      <c r="F288" s="12">
        <f t="shared" si="102"/>
        <v>246.02731348820001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91.623331173699995</v>
      </c>
      <c r="E289" s="12">
        <f t="shared" si="101"/>
        <v>91.623331173699995</v>
      </c>
      <c r="F289" s="12">
        <f t="shared" si="102"/>
        <v>91.623331173699995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55</v>
      </c>
      <c r="E290" s="12">
        <f t="shared" si="101"/>
        <v>55</v>
      </c>
      <c r="F290" s="12">
        <f t="shared" si="102"/>
        <v>55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12.01</v>
      </c>
      <c r="E291" s="12">
        <f>D291</f>
        <v>12.01</v>
      </c>
      <c r="F291" s="12">
        <f>D291</f>
        <v>12.01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55</v>
      </c>
      <c r="E292" s="12">
        <f t="shared" ref="E292:F292" si="103">E290</f>
        <v>55</v>
      </c>
      <c r="F292" s="12">
        <f t="shared" si="103"/>
        <v>55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779414.85000000126</v>
      </c>
      <c r="E293" s="12">
        <f>D293</f>
        <v>779414.85000000126</v>
      </c>
      <c r="F293" s="12">
        <f>D293</f>
        <v>779414.85000000126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23762603.830000002</v>
      </c>
      <c r="E295" s="12">
        <f>E293+E6</f>
        <v>23762603.830000002</v>
      </c>
      <c r="F295" s="12">
        <f>F293+F6</f>
        <v>23762603.830000002</v>
      </c>
      <c r="G295" s="19" t="s">
        <v>154</v>
      </c>
    </row>
    <row r="297" spans="1:9" x14ac:dyDescent="0.2">
      <c r="D297">
        <v>23762603.830000002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4" t="s">
        <v>155</v>
      </c>
      <c r="B2" s="74"/>
      <c r="C2" s="74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3" t="s">
        <v>164</v>
      </c>
      <c r="C10" s="83"/>
    </row>
    <row r="11" spans="1:3" ht="12.75" customHeight="1" x14ac:dyDescent="0.2">
      <c r="A11" s="10" t="s">
        <v>35</v>
      </c>
      <c r="B11" s="83" t="s">
        <v>165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3" t="s">
        <v>167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4" t="s">
        <v>168</v>
      </c>
      <c r="B16" s="74"/>
      <c r="C16" s="74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2023-12-05T05:53:23Z</dcterms:modified>
</cp:coreProperties>
</file>