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71" i="4" l="1"/>
  <c r="E71" i="4"/>
  <c r="E72" i="4"/>
  <c r="F72" i="4"/>
  <c r="D72" i="4"/>
  <c r="F49" i="4"/>
  <c r="E49" i="4"/>
  <c r="E50" i="4"/>
  <c r="F50" i="4"/>
  <c r="D50" i="4"/>
  <c r="F38" i="4"/>
  <c r="E38" i="4"/>
  <c r="E39" i="4"/>
  <c r="F39" i="4"/>
  <c r="D39" i="4"/>
  <c r="D21" i="4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246" i="4" l="1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4" i="4" l="1"/>
  <c r="I86" i="4"/>
  <c r="I31" i="4"/>
  <c r="I20" i="4"/>
  <c r="I22" i="4" s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<sst xmlns="http://schemas.openxmlformats.org/spreadsheetml/2006/main" count="3006" uniqueCount="497">
  <si>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</si>
  <si>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</si>
  <si>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</si>
  <si>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</si>
  <si>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</si>
  <si>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</si>
  <si>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</si>
  <si>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</si>
  <si>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</si>
  <si>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</si>
  <si>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</si>
  <si>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</si>
  <si>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</si>
  <si>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</si>
  <si>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</si>
  <si>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</si>
  <si>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</si>
  <si>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</si>
  <si>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</si>
  <si>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</si>
  <si>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</si>
  <si>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</si>
  <si>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</si>
  <si>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</si>
  <si>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</si>
  <si>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</si>
  <si>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</si>
  <si>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</si>
  <si>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</si>
  <si>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</si>
  <si>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</si>
  <si>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</si>
  <si>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</si>
  <si>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</si>
  <si>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</si>
  <si>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</si>
  <si>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</si>
  <si>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</si>
  <si>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</si>
  <si>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</si>
  <si>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</si>
  <si>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</si>
  <si>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</si>
  <si>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</si>
  <si>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</si>
  <si>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</si>
  <si>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</si>
  <si>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</si>
  <si>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</si>
  <si>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</si>
  <si>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</si>
  <si>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</si>
  <si>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</si>
  <si>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</si>
  <si>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</si>
  <si>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</si>
  <si>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</si>
  <si>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</si>
  <si>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</si>
  <si>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</si>
  <si>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</si>
  <si>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</si>
  <si>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</si>
  <si>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</si>
  <si>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</si>
  <si>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</si>
  <si>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</si>
  <si>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</si>
  <si>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</si>
  <si>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</si>
  <si>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</si>
  <si>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</si>
  <si>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</si>
  <si>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</si>
  <si>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</si>
  <si>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</si>
  <si>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</si>
  <si>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</si>
  <si>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</si>
  <si>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</si>
  <si>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</si>
  <si>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</si>
  <si>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</si>
  <si>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</si>
  <si>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</si>
  <si>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</si>
  <si>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</si>
  <si>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</si>
  <si>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</si>
  <si>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</si>
  <si>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</si>
  <si>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</si>
  <si>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</si>
  <si>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</si>
  <si>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</si>
  <si>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</si>
  <si>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</si>
  <si>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</si>
  <si>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</si>
  <si>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</si>
  <si>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</si>
  <si>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</si>
  <si>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</si>
  <si>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</si>
  <si>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</si>
  <si>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</si>
  <si>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</si>
  <si>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</si>
  <si>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</si>
  <si>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</si>
  <si>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</si>
  <si>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</si>
  <si>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</si>
  <si>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</si>
  <si>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</si>
  <si>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</si>
  <si>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</si>
  <si>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</si>
  <si>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</si>
  <si>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</si>
  <si>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</si>
  <si>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</si>
  <si>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</si>
  <si>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</si>
  <si>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</si>
  <si>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</si>
  <si>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</si>
  <si>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</si>
  <si>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</si>
  <si>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</si>
  <si>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</si>
  <si>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</si>
  <si>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</si>
  <si>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</si>
  <si>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</si>
  <si>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</si>
  <si>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</si>
  <si>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</si>
  <si>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</si>
  <si>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</si>
  <si>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</si>
  <si>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</si>
  <si>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</si>
  <si>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</si>
  <si>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</si>
  <si>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</si>
  <si>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</si>
  <si>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</si>
  <si>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</si>
  <si>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</si>
  <si>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</si>
  <si>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</si>
  <si>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</si>
  <si>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</si>
  <si>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</si>
  <si>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</si>
  <si>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</si>
  <si>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</si>
  <si>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</si>
  <si>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</si>
  <si>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</si>
  <si>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</si>
  <si>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</si>
  <si>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</si>
  <si>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</si>
  <si>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</si>
  <si>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</si>
  <si>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</si>
  <si>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</si>
  <si>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</si>
  <si>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</si>
  <si>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</si>
  <si>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</si>
  <si>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</si>
  <si>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</si>
  <si>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</si>
  <si>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</si>
  <si>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</si>
  <si>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</si>
  <si>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</si>
  <si>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</si>
  <si>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</si>
  <si>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</si>
  <si>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</si>
  <si>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</si>
  <si>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</si>
  <si>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</si>
  <si>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</si>
  <si>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</si>
  <si>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</si>
  <si>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</si>
  <si>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</si>
  <si>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</si>
  <si>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</si>
  <si>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</si>
  <si>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</si>
  <si>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</si>
  <si>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</si>
  <si>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</si>
  <si>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</si>
  <si>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</si>
  <si>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</si>
  <si>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</si>
  <si>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</si>
  <si>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</si>
  <si>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</si>
  <si>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</si>
  <si>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</si>
  <si>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</si>
  <si>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</si>
  <si>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</si>
  <si>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</si>
  <si>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</si>
  <si>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</si>
  <si>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</si>
  <si>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</si>
  <si>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</si>
  <si>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</si>
  <si>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</si>
  <si>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</si>
  <si>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</si>
  <si>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</si>
  <si>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</si>
  <si>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</si>
  <si>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</si>
  <si>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</si>
  <si>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</si>
  <si>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</si>
  <si>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</si>
  <si>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</si>
  <si>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</si>
  <si>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</si>
  <si>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</si>
  <si>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</si>
  <si>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</si>
  <si>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</si>
  <si>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</si>
  <si>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</si>
  <si>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</si>
  <si>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</si>
  <si>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</si>
  <si>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</si>
  <si>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</si>
  <si>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</si>
  <si>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</si>
  <si>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</si>
  <si>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</si>
  <si>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</si>
  <si>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</si>
  <si>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</si>
  <si>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</si>
  <si>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</si>
  <si>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</si>
  <si>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</si>
  <si>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</si>
  <si>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</si>
  <si>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</si>
  <si>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</si>
  <si>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</si>
  <si>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</si>
  <si>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</si>
  <si>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</si>
  <si>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</si>
  <si>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</si>
  <si>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</si>
  <si>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</si>
  <si>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</si>
  <si>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</si>
  <si>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</si>
  <si>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</si>
  <si>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</si>
  <si>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</si>
  <si>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</si>
  <si>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</si>
  <si>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</si>
  <si>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</si>
  <si>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</si>
  <si>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</si>
  <si>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</si>
  <si>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</si>
  <si>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</si>
  <si>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</si>
  <si>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</si>
  <si>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</si>
  <si>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</si>
  <si>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</si>
  <si>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</si>
  <si>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</si>
  <si>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</si>
  <si>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</si>
  <si>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</si>
  <si>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</si>
  <si>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</si>
  <si>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</si>
  <si>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</si>
  <si>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</si>
  <si>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</si>
  <si>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</si>
  <si>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</si>
  <si>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</si>
  <si>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</si>
  <si>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</si>
  <si>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</si>
  <si>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</si>
  <si>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</si>
  <si>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</si>
  <si>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</si>
  <si>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</si>
  <si>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</si>
  <si>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</si>
  <si>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</si>
  <si>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</si>
  <si>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</si>
  <si>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</si>
  <si>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</si>
  <si>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</si>
  <si>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</si>
  <si>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</si>
  <si>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</si>
  <si>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</si>
  <si>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</si>
  <si>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</si>
  <si>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</si>
  <si>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</si>
  <si>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</si>
  <si>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</si>
  <si>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</si>
  <si>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</si>
  <si>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</si>
  <si>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</si>
  <si>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</si>
  <si>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</si>
  <si>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</si>
  <si>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</si>
  <si>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</si>
  <si>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</si>
  <si>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</si>
  <si>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</si>
  <si>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</si>
  <si>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</si>
  <si>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</si>
  <si>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</si>
  <si>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</si>
  <si>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</si>
  <si>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</si>
  <si>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</si>
  <si>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</si>
  <si>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</si>
  <si>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</si>
  <si>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</si>
  <si>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</si>
  <si>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</si>
  <si>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</si>
  <si>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</si>
  <si>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</si>
  <si>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</si>
  <si>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</si>
  <si>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</si>
  <si>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</si>
  <si>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</si>
  <si>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</si>
  <si>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</si>
  <si>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</si>
  <si>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</si>
  <si>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</si>
  <si>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</si>
  <si>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</si>
  <si>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</si>
  <si>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</si>
  <si>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</si>
  <si>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</si>
  <si>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</si>
  <si>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</si>
  <si>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</si>
  <si>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</si>
  <si>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</si>
  <si>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</si>
  <si>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</si>
  <si>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</si>
  <si>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</si>
  <si>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</si>
  <si>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</si>
  <si>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</si>
  <si>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</si>
  <si>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</si>
  <si>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</si>
  <si>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</si>
  <si>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</si>
  <si>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</si>
  <si>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</si>
  <si>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</si>
  <si>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</si>
  <si>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</si>
  <si>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</si>
  <si>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</si>
  <si>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</si>
  <si>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</si>
  <si>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</si>
  <si>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</si>
  <si>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</si>
  <si>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</si>
  <si>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</si>
  <si>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</si>
  <si>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</si>
  <si>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</si>
  <si>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</si>
  <si>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</si>
  <si>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</si>
  <si>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</si>
  <si>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</si>
  <si>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</si>
  <si>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</si>
  <si>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</si>
  <si>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</si>
  <si>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</si>
  <si>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</si>
  <si>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</si>
  <si>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</si>
  <si>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</si>
  <si>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</si>
  <si>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</si>
  <si>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</si>
  <si>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</si>
  <si>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</si>
  <si>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</si>
  <si>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</si>
  <si>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</si>
  <si>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</si>
  <si>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</si>
  <si>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</si>
  <si>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</si>
  <si>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</si>
  <si>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</si>
  <si>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</si>
  <si>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</si>
  <si>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</si>
  <si>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</si>
  <si>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</si>
  <si>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</si>
  <si>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</si>
  <si>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</si>
  <si>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</si>
  <si>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</si>
  <si>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</si>
  <si>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</si>
  <si>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</si>
  <si>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</si>
  <si>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</si>
  <si>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</si>
  <si>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</si>
  <si>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</si>
  <si>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</si>
  <si>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</si>
  <si>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</si>
  <si>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</si>
  <si>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</si>
  <si>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</si>
  <si>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</si>
  <si>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</si>
  <si>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</si>
  <si>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</si>
  <si>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</si>
  <si>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</si>
  <si>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</si>
  <si>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</si>
  <si>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</si>
  <si>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</si>
  <si>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</si>
  <si>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</si>
  <si>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</si>
  <si>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</si>
  <si>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</si>
  <si>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</si>
  <si>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</si>
  <si>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</si>
  <si>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</si>
  <si>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</si>
  <si>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</si>
  <si>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</si>
  <si>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</si>
  <si>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</si>
  <si>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</si>
  <si>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</si>
  <si>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</si>
  <si>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</si>
  <si>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</si>
  <si>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</si>
  <si>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</si>
  <si>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</si>
  <si>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</si>
  <si>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</si>
  <si>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Орлова Елена Валерьевна</t>
  </si>
  <si>
    <t>гл.бухгалтер</t>
  </si>
  <si>
    <t>Захарова Марина Юрьевна</t>
  </si>
  <si>
    <t>государственное бюджетное учреждение "Комплексный центр социального обслуживания населения" Кувшиновского района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</si>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</sst>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8" t="s">
        <v>0</v>
      </c>
      <c r="B2" s="58" t="s">
        <v>0</v>
      </c>
      <c r="C2" s="58" t="s">
        <v>0</v>
      </c>
      <c r="D2" s="58" t="s">
        <v>0</v>
      </c>
      <c r="E2" s="66" t="s">
        <v>1</v>
      </c>
      <c r="F2" s="66"/>
      <c r="G2" s="66"/>
    </row>
    <row r="3" spans="1:7" ht="18" customHeight="1" x14ac:dyDescent="0.2">
      <c r="A3" s="58" t="s">
        <v>0</v>
      </c>
      <c r="B3" s="58" t="s">
        <v>0</v>
      </c>
      <c r="C3" s="58" t="s">
        <v>0</v>
      </c>
      <c r="D3" s="58" t="s">
        <v>0</v>
      </c>
      <c r="E3" s="65" t="s">
        <v>0</v>
      </c>
      <c r="F3" s="65" t="s">
        <v>0</v>
      </c>
      <c r="G3" s="65" t="s">
        <v>0</v>
      </c>
    </row>
    <row r="4" spans="1:7" ht="18" customHeight="1" x14ac:dyDescent="0.2">
      <c r="A4" s="58" t="s">
        <v>0</v>
      </c>
      <c r="B4" s="58" t="s">
        <v>0</v>
      </c>
      <c r="C4" s="58" t="s">
        <v>0</v>
      </c>
      <c r="D4" s="58" t="s">
        <v>0</v>
      </c>
      <c r="E4" s="65" t="s">
        <v>0</v>
      </c>
      <c r="F4" s="65" t="s">
        <v>0</v>
      </c>
      <c r="G4" s="65" t="s">
        <v>0</v>
      </c>
    </row>
    <row r="5" spans="1:7" ht="77.25" customHeight="1" x14ac:dyDescent="0.2">
      <c r="A5" s="58" t="s">
        <v>0</v>
      </c>
      <c r="B5" s="58" t="s">
        <v>0</v>
      </c>
      <c r="C5" s="58" t="s">
        <v>0</v>
      </c>
      <c r="D5" s="58" t="s">
        <v>0</v>
      </c>
      <c r="E5" s="67" t="s">
        <v>2</v>
      </c>
      <c r="F5" s="67"/>
      <c r="G5" s="67"/>
    </row>
    <row r="6" spans="1:7" ht="12.75" customHeight="1" x14ac:dyDescent="0.2">
      <c r="A6" s="58" t="s">
        <v>0</v>
      </c>
      <c r="B6" s="58" t="s">
        <v>0</v>
      </c>
      <c r="C6" s="58" t="s">
        <v>0</v>
      </c>
      <c r="D6" s="58" t="s">
        <v>0</v>
      </c>
      <c r="E6" s="67" t="s">
        <v>3</v>
      </c>
      <c r="F6" s="67"/>
      <c r="G6" s="67"/>
    </row>
    <row r="7" spans="1:7" ht="12.75" customHeight="1" x14ac:dyDescent="0.2">
      <c r="A7" s="58" t="s">
        <v>0</v>
      </c>
      <c r="B7" s="58" t="s">
        <v>0</v>
      </c>
      <c r="C7" s="58" t="s">
        <v>0</v>
      </c>
      <c r="D7" s="58" t="s">
        <v>0</v>
      </c>
      <c r="E7" s="61" t="s">
        <v>4</v>
      </c>
      <c r="F7" s="61"/>
      <c r="G7" s="61"/>
    </row>
    <row r="8" spans="1:7" ht="30.4" customHeight="1" x14ac:dyDescent="0.2">
      <c r="A8" s="58" t="s">
        <v>0</v>
      </c>
      <c r="B8" s="58" t="s">
        <v>0</v>
      </c>
      <c r="C8" s="58" t="s">
        <v>0</v>
      </c>
      <c r="D8" s="58" t="s">
        <v>0</v>
      </c>
      <c r="E8" s="64" t="s">
        <v>5</v>
      </c>
      <c r="F8" s="64"/>
      <c r="G8" s="64"/>
    </row>
    <row r="9" spans="1:7" ht="31.35" customHeight="1" x14ac:dyDescent="0.2">
      <c r="A9" s="58" t="s">
        <v>0</v>
      </c>
      <c r="B9" s="58" t="s">
        <v>0</v>
      </c>
      <c r="C9" s="58" t="s">
        <v>0</v>
      </c>
      <c r="D9" s="58" t="s">
        <v>0</v>
      </c>
      <c r="E9" s="57" t="s">
        <v>0</v>
      </c>
      <c r="F9" s="57" t="s">
        <v>0</v>
      </c>
      <c r="G9" s="60" t="s">
        <v>495</v>
      </c>
    </row>
    <row r="10" spans="1:7" ht="12.75" customHeight="1" x14ac:dyDescent="0.2">
      <c r="A10" s="58" t="s">
        <v>0</v>
      </c>
      <c r="B10" s="58" t="s">
        <v>0</v>
      </c>
      <c r="C10" s="58" t="s">
        <v>0</v>
      </c>
      <c r="D10" s="58" t="s">
        <v>0</v>
      </c>
      <c r="E10" s="57" t="s">
        <v>0</v>
      </c>
      <c r="F10" s="57" t="s">
        <v>0</v>
      </c>
      <c r="G10" s="1" t="s">
        <v>6</v>
      </c>
    </row>
    <row r="11" spans="1:7" ht="12.75" customHeight="1" x14ac:dyDescent="0.2">
      <c r="A11" s="58" t="s">
        <v>0</v>
      </c>
      <c r="B11" s="58" t="s">
        <v>0</v>
      </c>
      <c r="C11" s="58" t="s">
        <v>0</v>
      </c>
      <c r="D11" s="58" t="s">
        <v>0</v>
      </c>
      <c r="E11" s="57" t="s">
        <v>0</v>
      </c>
      <c r="F11" s="57" t="s">
        <v>0</v>
      </c>
      <c r="G11" s="59" t="s">
        <v>7</v>
      </c>
    </row>
    <row r="12" spans="1:7" ht="12.75" customHeight="1" x14ac:dyDescent="0.2">
      <c r="A12" s="58" t="s">
        <v>0</v>
      </c>
      <c r="B12" s="58" t="s">
        <v>0</v>
      </c>
      <c r="C12" s="58" t="s">
        <v>0</v>
      </c>
      <c r="D12" s="58" t="s">
        <v>0</v>
      </c>
      <c r="E12" s="57" t="s">
        <v>0</v>
      </c>
      <c r="F12" s="57" t="s">
        <v>0</v>
      </c>
      <c r="G12" s="46" t="s">
        <v>496</v>
      </c>
    </row>
    <row r="13" spans="1:7" ht="30.2" customHeight="1" x14ac:dyDescent="0.2">
      <c r="A13" s="58" t="s">
        <v>0</v>
      </c>
      <c r="B13" s="58" t="s">
        <v>0</v>
      </c>
      <c r="C13" s="58" t="s">
        <v>0</v>
      </c>
      <c r="D13" s="58" t="s">
        <v>0</v>
      </c>
      <c r="E13" s="61" t="s">
        <v>8</v>
      </c>
      <c r="F13" s="61"/>
      <c r="G13" s="61"/>
    </row>
    <row r="14" spans="1:7" ht="12.75" customHeight="1" x14ac:dyDescent="0.2">
      <c r="A14" s="58" t="s">
        <v>0</v>
      </c>
      <c r="B14" s="58" t="s">
        <v>0</v>
      </c>
      <c r="C14" s="58" t="s">
        <v>0</v>
      </c>
      <c r="D14" s="58" t="s">
        <v>0</v>
      </c>
      <c r="E14" s="64" t="s">
        <v>9</v>
      </c>
      <c r="F14" s="64"/>
      <c r="G14" s="64"/>
    </row>
    <row r="15" spans="1:7" ht="27.2" customHeight="1" x14ac:dyDescent="0.2">
      <c r="A15" s="58" t="s">
        <v>0</v>
      </c>
      <c r="B15" s="58" t="s">
        <v>0</v>
      </c>
      <c r="C15" s="58" t="s">
        <v>0</v>
      </c>
      <c r="D15" s="58" t="s">
        <v>0</v>
      </c>
      <c r="E15" s="57" t="s">
        <v>0</v>
      </c>
      <c r="F15" s="57" t="s">
        <v>0</v>
      </c>
      <c r="G15" s="59" t="s">
        <v>491</v>
      </c>
    </row>
    <row r="16" spans="1:7" ht="12.75" customHeight="1" x14ac:dyDescent="0.2">
      <c r="A16" s="58" t="s">
        <v>0</v>
      </c>
      <c r="B16" s="58" t="s">
        <v>0</v>
      </c>
      <c r="C16" s="58" t="s">
        <v>0</v>
      </c>
      <c r="D16" s="58" t="s">
        <v>0</v>
      </c>
      <c r="E16" s="57" t="s">
        <v>0</v>
      </c>
      <c r="F16" s="57" t="s">
        <v>0</v>
      </c>
      <c r="G16" s="1" t="s">
        <v>6</v>
      </c>
    </row>
    <row r="17" spans="1:7" ht="12.75" customHeight="1" x14ac:dyDescent="0.2">
      <c r="A17" s="58" t="s">
        <v>0</v>
      </c>
      <c r="B17" s="58" t="s">
        <v>0</v>
      </c>
      <c r="C17" s="58" t="s">
        <v>0</v>
      </c>
      <c r="D17" s="58" t="s">
        <v>0</v>
      </c>
      <c r="E17" s="57" t="s">
        <v>0</v>
      </c>
      <c r="F17" s="57" t="s">
        <v>0</v>
      </c>
      <c r="G17" s="59" t="s">
        <v>10</v>
      </c>
    </row>
    <row r="18" spans="1:7" ht="12.75" customHeight="1" x14ac:dyDescent="0.2">
      <c r="A18" s="58" t="s">
        <v>0</v>
      </c>
      <c r="B18" s="58" t="s">
        <v>0</v>
      </c>
      <c r="C18" s="58" t="s">
        <v>0</v>
      </c>
      <c r="D18" s="58" t="s">
        <v>0</v>
      </c>
      <c r="E18" s="57" t="s">
        <v>0</v>
      </c>
      <c r="F18" s="57" t="s">
        <v>0</v>
      </c>
      <c r="G18" s="46" t="s">
        <v>496</v>
      </c>
    </row>
    <row r="19" spans="1:7" ht="23.65" customHeight="1" x14ac:dyDescent="0.2">
      <c r="A19" s="58" t="s">
        <v>0</v>
      </c>
      <c r="B19" s="58" t="s">
        <v>0</v>
      </c>
      <c r="C19" s="58" t="s">
        <v>0</v>
      </c>
      <c r="D19" s="58" t="s">
        <v>0</v>
      </c>
      <c r="E19" s="61" t="s">
        <v>492</v>
      </c>
      <c r="F19" s="61"/>
      <c r="G19" s="61"/>
    </row>
    <row r="20" spans="1:7" ht="29.45" customHeight="1" x14ac:dyDescent="0.2">
      <c r="A20" s="58" t="s">
        <v>0</v>
      </c>
      <c r="B20" s="58" t="s">
        <v>0</v>
      </c>
      <c r="C20" s="58" t="s">
        <v>0</v>
      </c>
      <c r="D20" s="58" t="s">
        <v>0</v>
      </c>
      <c r="E20" s="64" t="s">
        <v>11</v>
      </c>
      <c r="F20" s="64"/>
      <c r="G20" s="64"/>
    </row>
    <row r="21" spans="1:7" ht="25.9" customHeight="1" x14ac:dyDescent="0.2">
      <c r="A21" s="58" t="s">
        <v>0</v>
      </c>
      <c r="B21" s="58" t="s">
        <v>0</v>
      </c>
      <c r="C21" s="58" t="s">
        <v>0</v>
      </c>
      <c r="D21" s="58" t="s">
        <v>0</v>
      </c>
      <c r="E21" s="57" t="s">
        <v>0</v>
      </c>
      <c r="F21" s="57" t="s">
        <v>0</v>
      </c>
      <c r="G21" s="59" t="s">
        <v>493</v>
      </c>
    </row>
    <row r="22" spans="1:7" ht="12.75" customHeight="1" x14ac:dyDescent="0.2">
      <c r="A22" s="58" t="s">
        <v>0</v>
      </c>
      <c r="B22" s="58" t="s">
        <v>0</v>
      </c>
      <c r="C22" s="58" t="s">
        <v>0</v>
      </c>
      <c r="D22" s="58" t="s">
        <v>0</v>
      </c>
      <c r="E22" s="57" t="s">
        <v>0</v>
      </c>
      <c r="F22" s="57" t="s">
        <v>0</v>
      </c>
      <c r="G22" s="57" t="s">
        <v>6</v>
      </c>
    </row>
    <row r="23" spans="1:7" ht="12.75" customHeight="1" x14ac:dyDescent="0.2">
      <c r="A23" s="58" t="s">
        <v>0</v>
      </c>
      <c r="B23" s="58" t="s">
        <v>0</v>
      </c>
      <c r="C23" s="58" t="s">
        <v>0</v>
      </c>
      <c r="D23" s="58" t="s">
        <v>0</v>
      </c>
      <c r="E23" s="57" t="s">
        <v>0</v>
      </c>
      <c r="F23" s="57" t="s">
        <v>0</v>
      </c>
      <c r="G23" s="59" t="s">
        <v>12</v>
      </c>
    </row>
    <row r="24" spans="1:7" ht="12.75" customHeight="1" x14ac:dyDescent="0.2">
      <c r="A24" s="58" t="s">
        <v>0</v>
      </c>
      <c r="B24" s="58" t="s">
        <v>0</v>
      </c>
      <c r="C24" s="58" t="s">
        <v>0</v>
      </c>
      <c r="D24" s="58" t="s">
        <v>0</v>
      </c>
      <c r="E24" s="57" t="s">
        <v>0</v>
      </c>
      <c r="F24" s="57" t="s">
        <v>0</v>
      </c>
      <c r="G24" s="46" t="s">
        <v>496</v>
      </c>
    </row>
    <row r="25" spans="1:7" ht="18" customHeight="1" x14ac:dyDescent="0.2">
      <c r="A25" s="58" t="s">
        <v>0</v>
      </c>
      <c r="B25" s="58" t="s">
        <v>0</v>
      </c>
      <c r="C25" s="58" t="s">
        <v>0</v>
      </c>
      <c r="D25" s="58" t="s">
        <v>0</v>
      </c>
      <c r="E25" s="57" t="s">
        <v>0</v>
      </c>
      <c r="F25" s="57" t="s">
        <v>0</v>
      </c>
      <c r="G25" s="57" t="s">
        <v>0</v>
      </c>
    </row>
    <row r="26" spans="1:7" ht="24.95" customHeight="1" x14ac:dyDescent="0.2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 x14ac:dyDescent="0.2">
      <c r="A27" s="61" t="s">
        <v>494</v>
      </c>
      <c r="B27" s="61"/>
      <c r="C27" s="61"/>
      <c r="D27" s="61"/>
      <c r="E27" s="61"/>
      <c r="F27" s="61"/>
      <c r="G27" s="61"/>
    </row>
    <row r="28" spans="1:7" ht="12.75" customHeight="1" x14ac:dyDescent="0.2">
      <c r="A28" s="62" t="s">
        <v>14</v>
      </c>
      <c r="B28" s="62"/>
      <c r="C28" s="62"/>
      <c r="D28" s="62"/>
      <c r="E28" s="62"/>
      <c r="F28" s="62"/>
      <c r="G28" s="62"/>
    </row>
    <row r="29" spans="1:7" ht="18" customHeight="1" x14ac:dyDescent="0.2">
      <c r="A29" s="63" t="s">
        <v>485</v>
      </c>
      <c r="B29" s="61"/>
      <c r="C29" s="61"/>
      <c r="D29" s="61"/>
      <c r="E29" s="61"/>
      <c r="F29" s="61"/>
      <c r="G29" s="6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5" zoomScale="60" zoomScaleNormal="60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 x14ac:dyDescent="0.2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 x14ac:dyDescent="0.2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 x14ac:dyDescent="0.2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486</v>
      </c>
      <c r="L5" s="68"/>
      <c r="M5" s="68" t="s">
        <v>487</v>
      </c>
      <c r="N5" s="68"/>
      <c r="O5" s="68" t="s">
        <v>488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18</v>
      </c>
      <c r="M8" s="5"/>
      <c r="N8" s="5">
        <f>L8</f>
        <v>18</v>
      </c>
      <c r="O8" s="5"/>
      <c r="P8" s="5">
        <f>L8</f>
        <v>18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55</v>
      </c>
      <c r="M9" s="5" t="s">
        <v>0</v>
      </c>
      <c r="N9" s="5">
        <f>L9</f>
        <v>55</v>
      </c>
      <c r="O9" s="5" t="s">
        <v>0</v>
      </c>
      <c r="P9" s="5">
        <f>N9</f>
        <v>55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55</v>
      </c>
      <c r="M10" s="5" t="s">
        <v>0</v>
      </c>
      <c r="N10" s="5">
        <f t="shared" ref="N10:N14" si="0">L10</f>
        <v>55</v>
      </c>
      <c r="O10" s="5" t="s">
        <v>0</v>
      </c>
      <c r="P10" s="5">
        <f t="shared" ref="P10:P13" si="1">N10</f>
        <v>55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50</v>
      </c>
      <c r="M11" s="5" t="s">
        <v>0</v>
      </c>
      <c r="N11" s="5">
        <f t="shared" si="0"/>
        <v>50</v>
      </c>
      <c r="O11" s="5" t="s">
        <v>0</v>
      </c>
      <c r="P11" s="5">
        <f t="shared" si="1"/>
        <v>50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10</v>
      </c>
      <c r="M13" s="5" t="s">
        <v>0</v>
      </c>
      <c r="N13" s="5">
        <f t="shared" si="0"/>
        <v>10</v>
      </c>
      <c r="O13" s="5" t="s">
        <v>0</v>
      </c>
      <c r="P13" s="5">
        <f t="shared" si="1"/>
        <v>10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830</v>
      </c>
      <c r="L15" s="5" t="s">
        <v>0</v>
      </c>
      <c r="M15" s="5">
        <f>K15</f>
        <v>830</v>
      </c>
      <c r="N15" s="5" t="s">
        <v>0</v>
      </c>
      <c r="O15" s="5">
        <f>M15</f>
        <v>830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2</v>
      </c>
      <c r="L16" s="5" t="s">
        <v>0</v>
      </c>
      <c r="M16" s="5">
        <f t="shared" ref="M16:M31" si="2">K16</f>
        <v>2</v>
      </c>
      <c r="N16" s="5" t="s">
        <v>0</v>
      </c>
      <c r="O16" s="5">
        <f t="shared" ref="O16:O31" si="3">M16</f>
        <v>2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130</v>
      </c>
      <c r="L17" s="5" t="s">
        <v>0</v>
      </c>
      <c r="M17" s="5">
        <f t="shared" si="2"/>
        <v>130</v>
      </c>
      <c r="N17" s="5" t="s">
        <v>0</v>
      </c>
      <c r="O17" s="5">
        <f t="shared" si="3"/>
        <v>130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458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37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30</v>
      </c>
      <c r="L20" s="5" t="s">
        <v>0</v>
      </c>
      <c r="M20" s="5">
        <f t="shared" si="2"/>
        <v>30</v>
      </c>
      <c r="N20" s="5" t="s">
        <v>0</v>
      </c>
      <c r="O20" s="5">
        <f t="shared" si="3"/>
        <v>30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43</v>
      </c>
      <c r="L21" s="5" t="s">
        <v>0</v>
      </c>
      <c r="M21" s="5">
        <f t="shared" si="2"/>
        <v>43</v>
      </c>
      <c r="N21" s="5" t="s">
        <v>0</v>
      </c>
      <c r="O21" s="5">
        <f t="shared" si="3"/>
        <v>43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43</v>
      </c>
      <c r="L22" s="5" t="s">
        <v>0</v>
      </c>
      <c r="M22" s="5">
        <f t="shared" si="2"/>
        <v>43</v>
      </c>
      <c r="N22" s="5" t="s">
        <v>0</v>
      </c>
      <c r="O22" s="5">
        <f t="shared" si="3"/>
        <v>43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43</v>
      </c>
      <c r="L23" s="5" t="s">
        <v>0</v>
      </c>
      <c r="M23" s="5">
        <f t="shared" si="2"/>
        <v>43</v>
      </c>
      <c r="N23" s="5" t="s">
        <v>0</v>
      </c>
      <c r="O23" s="5">
        <f t="shared" si="3"/>
        <v>43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12</v>
      </c>
      <c r="L25" s="5" t="s">
        <v>0</v>
      </c>
      <c r="M25" s="5">
        <f t="shared" si="2"/>
        <v>12</v>
      </c>
      <c r="N25" s="5" t="s">
        <v>0</v>
      </c>
      <c r="O25" s="5">
        <f t="shared" si="3"/>
        <v>12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13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1</v>
      </c>
      <c r="L29" s="5" t="s">
        <v>0</v>
      </c>
      <c r="M29" s="5">
        <f t="shared" si="2"/>
        <v>1</v>
      </c>
      <c r="N29" s="5" t="s">
        <v>0</v>
      </c>
      <c r="O29" s="5">
        <f t="shared" si="3"/>
        <v>1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Q4" sqref="Q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 x14ac:dyDescent="0.2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 x14ac:dyDescent="0.2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68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8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0" t="s">
        <v>90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20546296.289999999</v>
      </c>
      <c r="E6" s="11">
        <f t="shared" ref="E6:F6" si="0">E9+E20+E31+E42+E86+E97+E108+E119+E130+E141+E152+E163+E174+E218+E229+E240+E185+E196+E207+E53+E64+E75+E262+E251</f>
        <v>19187700.379999999</v>
      </c>
      <c r="F6" s="11">
        <f t="shared" si="0"/>
        <v>19187700.379999999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2881565.1000000006</v>
      </c>
      <c r="E9" s="11">
        <f>D9</f>
        <v>2881565.1000000006</v>
      </c>
      <c r="F9" s="11">
        <f>D9</f>
        <v>2881565.1000000006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268586.95</v>
      </c>
      <c r="E10" s="11">
        <f t="shared" ref="E10:F10" si="1">ROUND((E11*(E12/100*E13/100*E14/100)),2)</f>
        <v>268586.95</v>
      </c>
      <c r="F10" s="11">
        <f t="shared" si="1"/>
        <v>268586.95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117.12755982349999</v>
      </c>
      <c r="E13" s="16">
        <f t="shared" ref="E13:E14" si="2">D13</f>
        <v>117.12755982349999</v>
      </c>
      <c r="F13" s="16">
        <f t="shared" ref="F13:F14" si="3">D13</f>
        <v>117.12755982349999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108.639829608</v>
      </c>
      <c r="E14" s="16">
        <f t="shared" si="2"/>
        <v>108.639829608</v>
      </c>
      <c r="F14" s="16">
        <f t="shared" si="3"/>
        <v>108.639829608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18</v>
      </c>
      <c r="E15" s="11">
        <f>D15</f>
        <v>18</v>
      </c>
      <c r="F15" s="11">
        <f>D15</f>
        <v>18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108500</v>
      </c>
      <c r="E16" s="11">
        <f>D16</f>
        <v>108500</v>
      </c>
      <c r="F16" s="11">
        <f>E16</f>
        <v>108500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18</v>
      </c>
      <c r="E17" s="11">
        <f>D17</f>
        <v>18</v>
      </c>
      <c r="F17" s="11">
        <f>D17</f>
        <v>18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2635962.66</v>
      </c>
      <c r="E20" s="11">
        <f>D20</f>
        <v>2635962.66</v>
      </c>
      <c r="F20" s="11">
        <f>D20</f>
        <v>2635962.66</v>
      </c>
      <c r="G20" s="48" t="s">
        <v>124</v>
      </c>
      <c r="I20">
        <f>D20+D31+D42+D53+D64+D152+D163+D174+D185+D196</f>
        <v>14470343.16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49092.65</v>
      </c>
      <c r="E21" s="11">
        <f t="shared" ref="E21" si="4">ROUND((E22*(E23/100*E24/100*E25/100)),2)</f>
        <v>49092.65</v>
      </c>
      <c r="F21" s="11">
        <f t="shared" ref="F21" si="5">ROUND((F22*(F23/100*F24/100*F25/100)),2)</f>
        <v>49092.65</v>
      </c>
      <c r="G21" s="48" t="s">
        <v>125</v>
      </c>
      <c r="I21">
        <v>15050340.772311561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  <c r="I22">
        <f>I21-I20</f>
        <v>579997.61231156066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190.85266892679999</v>
      </c>
      <c r="E24" s="11">
        <f t="shared" si="6"/>
        <v>190.85266892679999</v>
      </c>
      <c r="F24" s="11">
        <f t="shared" si="7"/>
        <v>190.85266892679999</v>
      </c>
      <c r="G24" s="42" t="s">
        <v>0</v>
      </c>
      <c r="I24">
        <f>D20+D152</f>
        <v>4746946.6100000003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106.5807256185</v>
      </c>
      <c r="E25" s="11">
        <f t="shared" si="6"/>
        <v>106.5807256185</v>
      </c>
      <c r="F25" s="11">
        <f t="shared" si="7"/>
        <v>106.5807256185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55</v>
      </c>
      <c r="E26" s="11">
        <f t="shared" si="6"/>
        <v>55</v>
      </c>
      <c r="F26" s="11">
        <f t="shared" si="7"/>
        <v>55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1166.0561818181818</v>
      </c>
      <c r="E27" s="11">
        <f>D27</f>
        <v>1166.0561818181818</v>
      </c>
      <c r="F27" s="11">
        <f>D27</f>
        <v>1166.0561818181818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55</v>
      </c>
      <c r="E28" s="11">
        <f>D28</f>
        <v>55</v>
      </c>
      <c r="F28" s="11">
        <f>D28</f>
        <v>55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2412978.89</v>
      </c>
      <c r="E31" s="11">
        <f>D31</f>
        <v>2412978.89</v>
      </c>
      <c r="F31" s="11">
        <f>D31</f>
        <v>2412978.89</v>
      </c>
      <c r="G31" s="48" t="s">
        <v>127</v>
      </c>
      <c r="I31">
        <f>D31+D163</f>
        <v>4345388.57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44939.76</v>
      </c>
      <c r="E32" s="11">
        <f t="shared" ref="E32" si="8">ROUND((E33*(E34/100*E35/100*E36/100)),2)</f>
        <v>44939.76</v>
      </c>
      <c r="F32" s="11">
        <f t="shared" ref="F32" si="9">ROUND((F33*(F34/100*F35/100*F36/100)),2)</f>
        <v>44939.76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184.5769301981</v>
      </c>
      <c r="E35" s="11">
        <f t="shared" si="10"/>
        <v>184.5769301981</v>
      </c>
      <c r="F35" s="11">
        <f t="shared" si="11"/>
        <v>184.5769301981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106.016220856</v>
      </c>
      <c r="E36" s="11">
        <f t="shared" si="10"/>
        <v>106.016220856</v>
      </c>
      <c r="F36" s="11">
        <f t="shared" si="11"/>
        <v>106.016220856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55</v>
      </c>
      <c r="E37" s="11">
        <f t="shared" si="10"/>
        <v>55</v>
      </c>
      <c r="F37" s="11">
        <f t="shared" si="11"/>
        <v>55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>
        <v>1067.4165454545455</v>
      </c>
      <c r="E38" s="11">
        <f>D38</f>
        <v>1067.4165454545455</v>
      </c>
      <c r="F38" s="11">
        <f>D38</f>
        <v>1067.4165454545455</v>
      </c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>
        <f>D37</f>
        <v>55</v>
      </c>
      <c r="E39" s="11">
        <f t="shared" ref="E39:F39" si="12">E37</f>
        <v>55</v>
      </c>
      <c r="F39" s="11">
        <f t="shared" si="12"/>
        <v>55</v>
      </c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2309086.09</v>
      </c>
      <c r="E42" s="11">
        <f>D42</f>
        <v>2309086.09</v>
      </c>
      <c r="F42" s="11">
        <f>D42</f>
        <v>2309086.09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47355.88</v>
      </c>
      <c r="E43" s="11">
        <f t="shared" ref="E43" si="13">ROUND((E44*(E45/100*E46/100*E47/100)),2)</f>
        <v>47355.88</v>
      </c>
      <c r="F43" s="11">
        <f t="shared" ref="F43" si="14">ROUND((F44*(F45/100*F46/100*F47/100)),2)</f>
        <v>47355.88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198.5618378149</v>
      </c>
      <c r="E46" s="11">
        <f t="shared" si="15"/>
        <v>198.5618378149</v>
      </c>
      <c r="F46" s="11">
        <f t="shared" si="16"/>
        <v>198.5618378149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106.3118965627</v>
      </c>
      <c r="E47" s="11">
        <f t="shared" si="15"/>
        <v>106.3118965627</v>
      </c>
      <c r="F47" s="11">
        <f t="shared" si="16"/>
        <v>106.3118965627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50</v>
      </c>
      <c r="E48" s="11">
        <f t="shared" si="15"/>
        <v>50</v>
      </c>
      <c r="F48" s="11">
        <f t="shared" si="16"/>
        <v>50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>
        <v>1174.1582000000001</v>
      </c>
      <c r="E49" s="11">
        <f>D49</f>
        <v>1174.1582000000001</v>
      </c>
      <c r="F49" s="11">
        <f>E49</f>
        <v>1174.1582000000001</v>
      </c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>
        <f>D48</f>
        <v>50</v>
      </c>
      <c r="E50" s="11">
        <f t="shared" ref="E50:F50" si="17">E48</f>
        <v>50</v>
      </c>
      <c r="F50" s="11">
        <f t="shared" si="17"/>
        <v>50</v>
      </c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461762.61</v>
      </c>
      <c r="E64" s="11">
        <f>D64</f>
        <v>461762.61</v>
      </c>
      <c r="F64" s="11">
        <f>D64</f>
        <v>461762.61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47571.37</v>
      </c>
      <c r="E65" s="11">
        <f t="shared" ref="E65:F65" si="21">ROUND((E66*(E67/100*E68/100*E69/100)),2)</f>
        <v>47571.37</v>
      </c>
      <c r="F65" s="11">
        <f t="shared" si="21"/>
        <v>47571.37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220.8921103497</v>
      </c>
      <c r="E68" s="11">
        <f t="shared" si="22"/>
        <v>220.8921103497</v>
      </c>
      <c r="F68" s="11">
        <f t="shared" si="23"/>
        <v>220.8921103497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104.8885969996</v>
      </c>
      <c r="E69" s="11">
        <f t="shared" si="22"/>
        <v>104.8885969996</v>
      </c>
      <c r="F69" s="11">
        <f t="shared" si="23"/>
        <v>104.8885969996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10</v>
      </c>
      <c r="E70" s="11">
        <f t="shared" si="22"/>
        <v>10</v>
      </c>
      <c r="F70" s="11">
        <f t="shared" si="23"/>
        <v>10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>
        <v>1395.1089999999999</v>
      </c>
      <c r="E71" s="11">
        <f>D71</f>
        <v>1395.1089999999999</v>
      </c>
      <c r="F71" s="11">
        <f>D71</f>
        <v>1395.1089999999999</v>
      </c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>
        <f>D70</f>
        <v>10</v>
      </c>
      <c r="E72" s="11">
        <f t="shared" ref="E72:F72" si="24">E70</f>
        <v>10</v>
      </c>
      <c r="F72" s="11">
        <f t="shared" si="24"/>
        <v>10</v>
      </c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33134.69</v>
      </c>
      <c r="E76" s="11">
        <f t="shared" ref="E76:F76" si="25">ROUND((E77*(E78/100*E79/100*E80/100)),2)</f>
        <v>33134.69</v>
      </c>
      <c r="F76" s="11">
        <f t="shared" si="25"/>
        <v>33134.69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6">D78</f>
        <v>100</v>
      </c>
      <c r="F78" s="11">
        <f t="shared" ref="F78:F81" si="27">D78</f>
        <v>100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172.22367092420001</v>
      </c>
      <c r="E79" s="11">
        <f t="shared" si="26"/>
        <v>172.22367092420001</v>
      </c>
      <c r="F79" s="11">
        <f t="shared" si="27"/>
        <v>172.22367092420001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106.91412388560001</v>
      </c>
      <c r="E80" s="11">
        <f t="shared" si="26"/>
        <v>106.91412388560001</v>
      </c>
      <c r="F80" s="11">
        <f t="shared" si="27"/>
        <v>106.91412388560001</v>
      </c>
      <c r="G80" s="42" t="s">
        <v>0</v>
      </c>
    </row>
    <row r="81" spans="1:9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9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9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9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1175977.2</v>
      </c>
      <c r="E86" s="11">
        <f>D86</f>
        <v>1175977.2</v>
      </c>
      <c r="F86" s="11">
        <f>D86</f>
        <v>1175977.2</v>
      </c>
      <c r="G86" s="48" t="s">
        <v>142</v>
      </c>
      <c r="I86">
        <f>D86+D97+D108+D119+D130+D141+D240+D251+D262</f>
        <v>2108257.92</v>
      </c>
    </row>
    <row r="87" spans="1:9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1416.84</v>
      </c>
      <c r="E87" s="11">
        <f t="shared" ref="E87" si="28">ROUND((E88*(E89/100*E90/100*E91/100)),2)</f>
        <v>1416.84</v>
      </c>
      <c r="F87" s="11">
        <f t="shared" ref="F87" si="29">ROUND((F88*(F89/100*F90/100*F91/100)),2)</f>
        <v>1416.84</v>
      </c>
      <c r="G87" s="48" t="s">
        <v>143</v>
      </c>
    </row>
    <row r="88" spans="1:9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9" ht="12.75" customHeight="1" x14ac:dyDescent="0.2">
      <c r="A90" s="51" t="s">
        <v>342</v>
      </c>
      <c r="B90" s="19" t="s">
        <v>114</v>
      </c>
      <c r="C90" s="18" t="s">
        <v>112</v>
      </c>
      <c r="D90" s="15">
        <v>266.88112258410001</v>
      </c>
      <c r="E90" s="11">
        <f t="shared" si="30"/>
        <v>266.88112258410001</v>
      </c>
      <c r="F90" s="11">
        <f t="shared" si="31"/>
        <v>266.88112258410001</v>
      </c>
      <c r="G90" s="42" t="s">
        <v>0</v>
      </c>
    </row>
    <row r="91" spans="1:9" ht="12.75" customHeight="1" x14ac:dyDescent="0.2">
      <c r="A91" s="51" t="s">
        <v>343</v>
      </c>
      <c r="B91" s="19" t="s">
        <v>116</v>
      </c>
      <c r="C91" s="18" t="s">
        <v>112</v>
      </c>
      <c r="D91" s="15">
        <v>106.54412271850001</v>
      </c>
      <c r="E91" s="11">
        <f t="shared" si="30"/>
        <v>106.54412271850001</v>
      </c>
      <c r="F91" s="11">
        <f t="shared" si="31"/>
        <v>106.54412271850001</v>
      </c>
      <c r="G91" s="42" t="s">
        <v>0</v>
      </c>
    </row>
    <row r="92" spans="1:9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830</v>
      </c>
      <c r="E92" s="11">
        <f t="shared" si="30"/>
        <v>830</v>
      </c>
      <c r="F92" s="11">
        <f t="shared" si="31"/>
        <v>830</v>
      </c>
      <c r="G92" s="42" t="s">
        <v>0</v>
      </c>
    </row>
    <row r="93" spans="1:9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2833.68</v>
      </c>
      <c r="E97" s="11">
        <f>D97</f>
        <v>2833.68</v>
      </c>
      <c r="F97" s="11">
        <f>D97</f>
        <v>2833.68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1416.84</v>
      </c>
      <c r="E98" s="11">
        <f t="shared" ref="E98" si="32">ROUND((E99*(E100/100*E101/100*E102/100)),2)</f>
        <v>1416.84</v>
      </c>
      <c r="F98" s="11">
        <f t="shared" ref="F98" si="33">ROUND((F99*(F100/100*F101/100*F102/100)),2)</f>
        <v>1416.84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6">D90</f>
        <v>266.88112258410001</v>
      </c>
      <c r="E101" s="11">
        <f t="shared" si="34"/>
        <v>266.88112258410001</v>
      </c>
      <c r="F101" s="11">
        <f t="shared" si="35"/>
        <v>266.88112258410001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6"/>
        <v>106.54412271850001</v>
      </c>
      <c r="E102" s="11">
        <f t="shared" si="34"/>
        <v>106.54412271850001</v>
      </c>
      <c r="F102" s="11">
        <f t="shared" si="35"/>
        <v>106.54412271850001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2</v>
      </c>
      <c r="E103" s="11">
        <f t="shared" si="34"/>
        <v>2</v>
      </c>
      <c r="F103" s="11">
        <f t="shared" si="35"/>
        <v>2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184189.19999999998</v>
      </c>
      <c r="E108" s="11">
        <f>D108</f>
        <v>184189.19999999998</v>
      </c>
      <c r="F108" s="11">
        <f>D108</f>
        <v>184189.19999999998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1416.84</v>
      </c>
      <c r="E109" s="11">
        <f t="shared" ref="E109" si="37">ROUND((E110*(E111/100*E112/100*E113/100)),2)</f>
        <v>1416.84</v>
      </c>
      <c r="F109" s="11">
        <f t="shared" ref="F109" si="38">ROUND((F110*(F111/100*F112/100*F113/100)),2)</f>
        <v>1416.84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41">D90</f>
        <v>266.88112258410001</v>
      </c>
      <c r="E112" s="11">
        <f t="shared" si="39"/>
        <v>266.88112258410001</v>
      </c>
      <c r="F112" s="11">
        <f t="shared" si="40"/>
        <v>266.88112258410001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41"/>
        <v>106.54412271850001</v>
      </c>
      <c r="E113" s="11">
        <f t="shared" si="39"/>
        <v>106.54412271850001</v>
      </c>
      <c r="F113" s="11">
        <f t="shared" si="40"/>
        <v>106.54412271850001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130</v>
      </c>
      <c r="E114" s="11">
        <f t="shared" si="39"/>
        <v>130</v>
      </c>
      <c r="F114" s="11">
        <f t="shared" si="40"/>
        <v>130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648912.72</v>
      </c>
      <c r="E119" s="11">
        <v>0</v>
      </c>
      <c r="F119" s="11">
        <v>0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1416.84</v>
      </c>
      <c r="E120" s="11">
        <f t="shared" ref="E120:F120" si="42">ROUND((E121*(E122/100*E123/100*E124/100)),2)</f>
        <v>1416.84</v>
      </c>
      <c r="F120" s="11">
        <f t="shared" si="42"/>
        <v>1416.84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5">D90</f>
        <v>266.88112258410001</v>
      </c>
      <c r="E123" s="11">
        <f t="shared" si="43"/>
        <v>266.88112258410001</v>
      </c>
      <c r="F123" s="11">
        <f t="shared" si="44"/>
        <v>266.88112258410001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5"/>
        <v>106.54412271850001</v>
      </c>
      <c r="E124" s="11">
        <f t="shared" si="43"/>
        <v>106.54412271850001</v>
      </c>
      <c r="F124" s="11">
        <f t="shared" si="44"/>
        <v>106.54412271850001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458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52423.079999999994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1416.84</v>
      </c>
      <c r="E131" s="11">
        <f t="shared" ref="E131:F131" si="46">ROUND((E132*(E133/100*E134/100*E135/100)),2)</f>
        <v>1416.84</v>
      </c>
      <c r="F131" s="11">
        <f t="shared" si="46"/>
        <v>1416.84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7">D133</f>
        <v>100</v>
      </c>
      <c r="F133" s="11">
        <f t="shared" ref="F133:F135" si="48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49">D90</f>
        <v>266.88112258410001</v>
      </c>
      <c r="E134" s="11">
        <f t="shared" si="47"/>
        <v>266.88112258410001</v>
      </c>
      <c r="F134" s="11">
        <f t="shared" si="48"/>
        <v>266.88112258410001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49"/>
        <v>106.54412271850001</v>
      </c>
      <c r="E135" s="11">
        <f t="shared" si="47"/>
        <v>106.54412271850001</v>
      </c>
      <c r="F135" s="11">
        <f t="shared" si="48"/>
        <v>106.54412271850001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37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42505.2</v>
      </c>
      <c r="E141" s="11">
        <f>D141</f>
        <v>42505.2</v>
      </c>
      <c r="F141" s="11">
        <f>D141</f>
        <v>42505.2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1416.84</v>
      </c>
      <c r="E142" s="11">
        <f t="shared" ref="E142:F142" si="50">ROUND((E143*(E144/100*E145/100*E146/100)),2)</f>
        <v>1416.84</v>
      </c>
      <c r="F142" s="11">
        <f t="shared" si="50"/>
        <v>1416.84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3">D90</f>
        <v>266.88112258410001</v>
      </c>
      <c r="E145" s="11">
        <f t="shared" si="51"/>
        <v>266.88112258410001</v>
      </c>
      <c r="F145" s="11">
        <f t="shared" si="52"/>
        <v>266.88112258410001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3"/>
        <v>106.54412271850001</v>
      </c>
      <c r="E146" s="11">
        <f t="shared" si="51"/>
        <v>106.54412271850001</v>
      </c>
      <c r="F146" s="11">
        <f t="shared" si="52"/>
        <v>106.54412271850001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30</v>
      </c>
      <c r="E147" s="11">
        <f t="shared" si="51"/>
        <v>30</v>
      </c>
      <c r="F147" s="11">
        <f t="shared" si="52"/>
        <v>30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2110983.9500000002</v>
      </c>
      <c r="E152" s="11">
        <f>D152</f>
        <v>2110983.9500000002</v>
      </c>
      <c r="F152" s="11">
        <f>D152</f>
        <v>2110983.9500000002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49092.65</v>
      </c>
      <c r="E153" s="11">
        <f t="shared" ref="E153:F153" si="54">ROUND((E154*(E155/100*E156/100*E157/100)),2)</f>
        <v>49092.65</v>
      </c>
      <c r="F153" s="11">
        <f t="shared" si="54"/>
        <v>49092.65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7">D24</f>
        <v>190.85266892679999</v>
      </c>
      <c r="E156" s="11">
        <f t="shared" si="55"/>
        <v>190.85266892679999</v>
      </c>
      <c r="F156" s="11">
        <f t="shared" si="56"/>
        <v>190.85266892679999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7"/>
        <v>106.5807256185</v>
      </c>
      <c r="E157" s="11">
        <f t="shared" si="55"/>
        <v>106.5807256185</v>
      </c>
      <c r="F157" s="11">
        <f t="shared" si="56"/>
        <v>106.5807256185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43</v>
      </c>
      <c r="E158" s="11">
        <f t="shared" si="55"/>
        <v>43</v>
      </c>
      <c r="F158" s="11">
        <f t="shared" si="56"/>
        <v>43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1932409.6800000002</v>
      </c>
      <c r="E163" s="11">
        <f>D163</f>
        <v>1932409.6800000002</v>
      </c>
      <c r="F163" s="11">
        <f>D163</f>
        <v>1932409.6800000002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44939.76</v>
      </c>
      <c r="E164" s="11">
        <f t="shared" ref="E164:F164" si="58">ROUND((E165*(E166/100*E167/100*E168/100)),2)</f>
        <v>44939.76</v>
      </c>
      <c r="F164" s="11">
        <f t="shared" si="58"/>
        <v>44939.76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61">D35</f>
        <v>184.5769301981</v>
      </c>
      <c r="E167" s="11">
        <f t="shared" si="59"/>
        <v>184.5769301981</v>
      </c>
      <c r="F167" s="11">
        <f t="shared" si="60"/>
        <v>184.5769301981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61"/>
        <v>106.016220856</v>
      </c>
      <c r="E168" s="11">
        <f t="shared" si="59"/>
        <v>106.016220856</v>
      </c>
      <c r="F168" s="11">
        <f t="shared" si="60"/>
        <v>106.016220856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43</v>
      </c>
      <c r="E169" s="11">
        <f t="shared" si="59"/>
        <v>43</v>
      </c>
      <c r="F169" s="11">
        <f t="shared" si="60"/>
        <v>43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2036302.8399999999</v>
      </c>
      <c r="E174" s="11">
        <f>D174</f>
        <v>2036302.8399999999</v>
      </c>
      <c r="F174" s="11">
        <f>D174</f>
        <v>2036302.8399999999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47355.88</v>
      </c>
      <c r="E175" s="11">
        <f t="shared" ref="E175:F175" si="62">ROUND((E176*(E177/100*E178/100*E179/100)),2)</f>
        <v>47355.88</v>
      </c>
      <c r="F175" s="11">
        <f t="shared" si="62"/>
        <v>47355.88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5">D46</f>
        <v>198.5618378149</v>
      </c>
      <c r="E178" s="11">
        <f t="shared" si="63"/>
        <v>198.5618378149</v>
      </c>
      <c r="F178" s="11">
        <f t="shared" si="64"/>
        <v>198.5618378149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5"/>
        <v>106.3118965627</v>
      </c>
      <c r="E179" s="11">
        <f t="shared" si="63"/>
        <v>106.3118965627</v>
      </c>
      <c r="F179" s="11">
        <f t="shared" si="64"/>
        <v>106.3118965627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43</v>
      </c>
      <c r="E180" s="11">
        <f t="shared" si="63"/>
        <v>43</v>
      </c>
      <c r="F180" s="11">
        <f t="shared" si="64"/>
        <v>43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570856.44000000006</v>
      </c>
      <c r="E196" s="11">
        <f>D196</f>
        <v>570856.44000000006</v>
      </c>
      <c r="F196" s="11">
        <f>D196</f>
        <v>570856.44000000006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47571.37</v>
      </c>
      <c r="E197" s="11">
        <f t="shared" ref="E197:F197" si="70">ROUND((E198*(E199/100*E200/100*E201/100)),2)</f>
        <v>47571.37</v>
      </c>
      <c r="F197" s="11">
        <f t="shared" si="70"/>
        <v>47571.37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3">D68</f>
        <v>220.8921103497</v>
      </c>
      <c r="E200" s="11">
        <f t="shared" si="71"/>
        <v>220.8921103497</v>
      </c>
      <c r="F200" s="11">
        <f t="shared" si="72"/>
        <v>220.8921103497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3"/>
        <v>104.8885969996</v>
      </c>
      <c r="E201" s="11">
        <f t="shared" si="71"/>
        <v>104.8885969996</v>
      </c>
      <c r="F201" s="11">
        <f t="shared" si="72"/>
        <v>104.8885969996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12</v>
      </c>
      <c r="E202" s="11">
        <f t="shared" si="71"/>
        <v>12</v>
      </c>
      <c r="F202" s="11">
        <f t="shared" si="72"/>
        <v>12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33134.69</v>
      </c>
      <c r="E208" s="11">
        <f t="shared" ref="E208:F208" si="74">ROUND((E209*(E210/100*E211/100*E212/100)),2)</f>
        <v>33134.69</v>
      </c>
      <c r="F208" s="11">
        <f t="shared" si="74"/>
        <v>33134.69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5">D210</f>
        <v>100</v>
      </c>
      <c r="F210" s="11">
        <f t="shared" ref="F210:F213" si="76">D210</f>
        <v>100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7">D79</f>
        <v>172.22367092420001</v>
      </c>
      <c r="E211" s="11">
        <f t="shared" si="75"/>
        <v>172.22367092420001</v>
      </c>
      <c r="F211" s="11">
        <f t="shared" si="76"/>
        <v>172.22367092420001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7"/>
        <v>106.91412388560001</v>
      </c>
      <c r="E212" s="11">
        <f t="shared" si="75"/>
        <v>106.91412388560001</v>
      </c>
      <c r="F212" s="11">
        <f t="shared" si="76"/>
        <v>106.91412388560001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5"/>
        <v>0</v>
      </c>
      <c r="F213" s="11">
        <f t="shared" si="76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657260.11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50558.47</v>
      </c>
      <c r="E219" s="11">
        <f t="shared" ref="E219:F219" si="78">ROUND((E220*(E221/100*E222/100*E223/100)),2)</f>
        <v>50558.47</v>
      </c>
      <c r="F219" s="11">
        <f t="shared" si="78"/>
        <v>50558.47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143.84736519520001</v>
      </c>
      <c r="E222" s="11">
        <f t="shared" si="79"/>
        <v>143.84736519520001</v>
      </c>
      <c r="F222" s="11">
        <f t="shared" si="80"/>
        <v>143.84736519520001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105.32892411740001</v>
      </c>
      <c r="E223" s="11">
        <f t="shared" si="79"/>
        <v>105.32892411740001</v>
      </c>
      <c r="F223" s="11">
        <f t="shared" si="80"/>
        <v>105.32892411740001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13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428870</v>
      </c>
      <c r="E229" s="11">
        <f>D229</f>
        <v>428870</v>
      </c>
      <c r="F229" s="11">
        <f>D229</f>
        <v>428870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85774</v>
      </c>
      <c r="E230" s="11">
        <f t="shared" ref="E230:F230" si="81">ROUND((E231*(E232/100*E233/100*E234/100)),2)</f>
        <v>85774</v>
      </c>
      <c r="F230" s="11">
        <f t="shared" si="81"/>
        <v>85774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2">D232</f>
        <v>100</v>
      </c>
      <c r="F232" s="11">
        <f t="shared" ref="F232:F235" si="83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1335.1765679530999</v>
      </c>
      <c r="E233" s="11">
        <f t="shared" si="82"/>
        <v>1335.1765679530999</v>
      </c>
      <c r="F233" s="11">
        <f t="shared" si="83"/>
        <v>1335.1765679530999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105.1251939035</v>
      </c>
      <c r="E234" s="11">
        <f t="shared" si="82"/>
        <v>105.1251939035</v>
      </c>
      <c r="F234" s="11">
        <f t="shared" si="83"/>
        <v>105.1251939035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82"/>
        <v>5</v>
      </c>
      <c r="F235" s="11">
        <f t="shared" si="83"/>
        <v>5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1416.84</v>
      </c>
      <c r="E240" s="11">
        <f>D240</f>
        <v>1416.84</v>
      </c>
      <c r="F240" s="11">
        <f>D240</f>
        <v>1416.84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1416.84</v>
      </c>
      <c r="E241" s="11">
        <f t="shared" ref="E241:F241" si="84">ROUND((E242*(E243/100*E244/100*E245/100)),2)</f>
        <v>1416.84</v>
      </c>
      <c r="F241" s="11">
        <f t="shared" si="84"/>
        <v>1416.84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5">D243</f>
        <v>100</v>
      </c>
      <c r="F243" s="11">
        <f t="shared" ref="F243:F246" si="86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7">D90</f>
        <v>266.88112258410001</v>
      </c>
      <c r="E244" s="11">
        <f t="shared" si="85"/>
        <v>266.88112258410001</v>
      </c>
      <c r="F244" s="11">
        <f t="shared" si="86"/>
        <v>266.88112258410001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7"/>
        <v>106.54412271850001</v>
      </c>
      <c r="E245" s="11">
        <f t="shared" si="85"/>
        <v>106.54412271850001</v>
      </c>
      <c r="F245" s="11">
        <f t="shared" si="86"/>
        <v>106.54412271850001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1</v>
      </c>
      <c r="E246" s="11">
        <f t="shared" si="85"/>
        <v>1</v>
      </c>
      <c r="F246" s="11">
        <f t="shared" si="86"/>
        <v>1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1416.84</v>
      </c>
      <c r="E252" s="11">
        <f t="shared" ref="E252:F252" si="88">ROUND((E253*(E254/100*E255/100*E256/100)),2)</f>
        <v>1416.84</v>
      </c>
      <c r="F252" s="11">
        <f t="shared" si="88"/>
        <v>1416.84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9">D254</f>
        <v>100</v>
      </c>
      <c r="F254" s="11">
        <f t="shared" ref="F254:F257" si="90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91">D90</f>
        <v>266.88112258410001</v>
      </c>
      <c r="E255" s="11">
        <f t="shared" si="89"/>
        <v>266.88112258410001</v>
      </c>
      <c r="F255" s="11">
        <f t="shared" si="90"/>
        <v>266.88112258410001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91"/>
        <v>106.54412271850001</v>
      </c>
      <c r="E256" s="11">
        <f t="shared" si="89"/>
        <v>106.54412271850001</v>
      </c>
      <c r="F256" s="11">
        <f t="shared" si="90"/>
        <v>106.54412271850001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9"/>
        <v>0</v>
      </c>
      <c r="F257" s="11">
        <f t="shared" si="90"/>
        <v>0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1416.84</v>
      </c>
      <c r="E263" s="11">
        <f t="shared" ref="E263:F263" si="92">ROUND((E264*(E265/100*E266/100*E267/100)),2)</f>
        <v>1416.84</v>
      </c>
      <c r="F263" s="11">
        <f t="shared" si="92"/>
        <v>1416.84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3">D265</f>
        <v>100</v>
      </c>
      <c r="F265" s="11">
        <f t="shared" ref="F265:F268" si="94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5">D255</f>
        <v>266.88112258410001</v>
      </c>
      <c r="E266" s="11">
        <f t="shared" si="93"/>
        <v>266.88112258410001</v>
      </c>
      <c r="F266" s="11">
        <f t="shared" si="94"/>
        <v>266.88112258410001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5"/>
        <v>106.54412271850001</v>
      </c>
      <c r="E267" s="11">
        <f t="shared" si="93"/>
        <v>106.54412271850001</v>
      </c>
      <c r="F267" s="11">
        <f t="shared" si="94"/>
        <v>106.54412271850001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3"/>
        <v>0</v>
      </c>
      <c r="F268" s="11">
        <f t="shared" si="94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822555.71000000089</v>
      </c>
      <c r="E271" s="11">
        <f>D271</f>
        <v>822555.71000000089</v>
      </c>
      <c r="F271" s="11">
        <f>D271</f>
        <v>822555.71000000089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21368852</v>
      </c>
      <c r="E273" s="11">
        <f>E271+E6</f>
        <v>20010256.09</v>
      </c>
      <c r="F273" s="11">
        <f>F271+F6</f>
        <v>20010256.09</v>
      </c>
      <c r="G273" s="19" t="s">
        <v>165</v>
      </c>
    </row>
    <row r="275" spans="1:7" x14ac:dyDescent="0.2">
      <c r="D275">
        <v>21368852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9" t="s">
        <v>166</v>
      </c>
      <c r="B2" s="69"/>
      <c r="C2" s="69"/>
    </row>
    <row r="3" spans="1:3" ht="11.45" customHeight="1" x14ac:dyDescent="0.2">
      <c r="A3" s="65" t="s">
        <v>0</v>
      </c>
      <c r="B3" s="65"/>
      <c r="C3" s="65"/>
    </row>
    <row r="4" spans="1:3" ht="21.6" customHeight="1" x14ac:dyDescent="0.2">
      <c r="A4" s="65" t="s">
        <v>167</v>
      </c>
      <c r="B4" s="65"/>
      <c r="C4" s="65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5" t="s">
        <v>0</v>
      </c>
      <c r="B8" s="65"/>
      <c r="C8" s="65"/>
    </row>
    <row r="9" spans="1:3" ht="21.6" customHeight="1" x14ac:dyDescent="0.2">
      <c r="A9" s="83" t="s">
        <v>174</v>
      </c>
      <c r="B9" s="83"/>
      <c r="C9" s="83"/>
    </row>
    <row r="10" spans="1:3" ht="12.75" customHeight="1" x14ac:dyDescent="0.2">
      <c r="A10" s="9" t="s">
        <v>34</v>
      </c>
      <c r="B10" s="82" t="s">
        <v>175</v>
      </c>
      <c r="C10" s="82"/>
    </row>
    <row r="11" spans="1:3" ht="12.75" customHeight="1" x14ac:dyDescent="0.2">
      <c r="A11" s="9" t="s">
        <v>35</v>
      </c>
      <c r="B11" s="82" t="s">
        <v>176</v>
      </c>
      <c r="C11" s="82"/>
    </row>
    <row r="12" spans="1:3" ht="11.45" customHeight="1" x14ac:dyDescent="0.2">
      <c r="A12" s="65" t="s">
        <v>0</v>
      </c>
      <c r="B12" s="65"/>
      <c r="C12" s="65"/>
    </row>
    <row r="13" spans="1:3" ht="21.6" customHeight="1" x14ac:dyDescent="0.2">
      <c r="A13" s="83" t="s">
        <v>177</v>
      </c>
      <c r="B13" s="83"/>
      <c r="C13" s="83"/>
    </row>
    <row r="14" spans="1:3" ht="12.75" customHeight="1" x14ac:dyDescent="0.2">
      <c r="A14" s="9" t="s">
        <v>34</v>
      </c>
      <c r="B14" s="82" t="s">
        <v>178</v>
      </c>
      <c r="C14" s="82"/>
    </row>
    <row r="15" spans="1:3" ht="11.45" customHeight="1" x14ac:dyDescent="0.2">
      <c r="A15" s="65" t="s">
        <v>0</v>
      </c>
      <c r="B15" s="65"/>
      <c r="C15" s="65"/>
    </row>
    <row r="16" spans="1:3" ht="29.45" customHeight="1" x14ac:dyDescent="0.2">
      <c r="A16" s="69" t="s">
        <v>179</v>
      </c>
      <c r="B16" s="69"/>
      <c r="C16" s="69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2020-12-27T21:29:13Z</dcterms:modified>
</cp:coreProperties>
</file>